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\Desktop\TRADE\GESTIÓN DEL RIESGO Y MERCADOS FINANCIEROS\"/>
    </mc:Choice>
  </mc:AlternateContent>
  <bookViews>
    <workbookView xWindow="0" yWindow="0" windowWidth="20490" windowHeight="7755"/>
  </bookViews>
  <sheets>
    <sheet name="INICIO" sheetId="4" r:id="rId1"/>
    <sheet name="EJEMPLO" sheetId="1" r:id="rId2"/>
    <sheet name="AUDCAD Y BRENT" sheetId="2" r:id="rId3"/>
    <sheet name="USDCAD Y BRENT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2" i="3" l="1"/>
  <c r="K28" i="3"/>
  <c r="J7" i="3"/>
  <c r="L7" i="3" s="1"/>
  <c r="J11" i="3"/>
  <c r="L11" i="3" s="1"/>
  <c r="J15" i="3"/>
  <c r="L15" i="3" s="1"/>
  <c r="J19" i="3"/>
  <c r="L19" i="3" s="1"/>
  <c r="J23" i="3"/>
  <c r="L23" i="3" s="1"/>
  <c r="J27" i="3"/>
  <c r="L27" i="3" s="1"/>
  <c r="H6" i="3"/>
  <c r="H7" i="3"/>
  <c r="H8" i="3"/>
  <c r="J8" i="3" s="1"/>
  <c r="L8" i="3" s="1"/>
  <c r="H9" i="3"/>
  <c r="H10" i="3"/>
  <c r="H11" i="3"/>
  <c r="H12" i="3"/>
  <c r="J12" i="3" s="1"/>
  <c r="L12" i="3" s="1"/>
  <c r="H13" i="3"/>
  <c r="H14" i="3"/>
  <c r="H15" i="3"/>
  <c r="H16" i="3"/>
  <c r="J16" i="3" s="1"/>
  <c r="L16" i="3" s="1"/>
  <c r="H17" i="3"/>
  <c r="H18" i="3"/>
  <c r="H19" i="3"/>
  <c r="H20" i="3"/>
  <c r="J20" i="3" s="1"/>
  <c r="L20" i="3" s="1"/>
  <c r="H21" i="3"/>
  <c r="H22" i="3"/>
  <c r="H23" i="3"/>
  <c r="H24" i="3"/>
  <c r="J24" i="3" s="1"/>
  <c r="L24" i="3" s="1"/>
  <c r="H25" i="3"/>
  <c r="H26" i="3"/>
  <c r="H27" i="3"/>
  <c r="H28" i="3"/>
  <c r="J28" i="3" s="1"/>
  <c r="L28" i="3" s="1"/>
  <c r="H29" i="3"/>
  <c r="H30" i="3"/>
  <c r="G5" i="3"/>
  <c r="H5" i="3"/>
  <c r="J6" i="3" s="1"/>
  <c r="L6" i="3" s="1"/>
  <c r="G6" i="3"/>
  <c r="I7" i="3" s="1"/>
  <c r="K7" i="3" s="1"/>
  <c r="G7" i="3"/>
  <c r="G8" i="3"/>
  <c r="I8" i="3" s="1"/>
  <c r="K8" i="3" s="1"/>
  <c r="G9" i="3"/>
  <c r="I9" i="3" s="1"/>
  <c r="K9" i="3" s="1"/>
  <c r="G10" i="3"/>
  <c r="I11" i="3" s="1"/>
  <c r="K11" i="3" s="1"/>
  <c r="G11" i="3"/>
  <c r="G12" i="3"/>
  <c r="I12" i="3" s="1"/>
  <c r="G13" i="3"/>
  <c r="I13" i="3" s="1"/>
  <c r="K13" i="3" s="1"/>
  <c r="G14" i="3"/>
  <c r="I15" i="3" s="1"/>
  <c r="K15" i="3" s="1"/>
  <c r="G15" i="3"/>
  <c r="G16" i="3"/>
  <c r="I16" i="3" s="1"/>
  <c r="K16" i="3" s="1"/>
  <c r="G17" i="3"/>
  <c r="I17" i="3" s="1"/>
  <c r="K17" i="3" s="1"/>
  <c r="G18" i="3"/>
  <c r="I19" i="3" s="1"/>
  <c r="K19" i="3" s="1"/>
  <c r="G19" i="3"/>
  <c r="G20" i="3"/>
  <c r="I20" i="3" s="1"/>
  <c r="K20" i="3" s="1"/>
  <c r="G21" i="3"/>
  <c r="I21" i="3" s="1"/>
  <c r="K21" i="3" s="1"/>
  <c r="G22" i="3"/>
  <c r="I23" i="3" s="1"/>
  <c r="K23" i="3" s="1"/>
  <c r="G23" i="3"/>
  <c r="G24" i="3"/>
  <c r="I24" i="3" s="1"/>
  <c r="K24" i="3" s="1"/>
  <c r="G25" i="3"/>
  <c r="I25" i="3" s="1"/>
  <c r="K25" i="3" s="1"/>
  <c r="G26" i="3"/>
  <c r="I27" i="3" s="1"/>
  <c r="K27" i="3" s="1"/>
  <c r="G27" i="3"/>
  <c r="G28" i="3"/>
  <c r="I28" i="3" s="1"/>
  <c r="G29" i="3"/>
  <c r="I29" i="3" s="1"/>
  <c r="K29" i="3" s="1"/>
  <c r="G30" i="3"/>
  <c r="I30" i="3" s="1"/>
  <c r="K30" i="3" s="1"/>
  <c r="I10" i="3" l="1"/>
  <c r="K10" i="3" s="1"/>
  <c r="I18" i="3"/>
  <c r="K18" i="3" s="1"/>
  <c r="J29" i="3"/>
  <c r="L29" i="3" s="1"/>
  <c r="J25" i="3"/>
  <c r="L25" i="3" s="1"/>
  <c r="J21" i="3"/>
  <c r="L21" i="3" s="1"/>
  <c r="J17" i="3"/>
  <c r="L17" i="3" s="1"/>
  <c r="J13" i="3"/>
  <c r="L13" i="3" s="1"/>
  <c r="J9" i="3"/>
  <c r="L9" i="3" s="1"/>
  <c r="I14" i="3"/>
  <c r="K14" i="3" s="1"/>
  <c r="I26" i="3"/>
  <c r="K26" i="3" s="1"/>
  <c r="I22" i="3"/>
  <c r="K22" i="3" s="1"/>
  <c r="I6" i="3"/>
  <c r="K6" i="3" s="1"/>
  <c r="J30" i="3"/>
  <c r="L30" i="3" s="1"/>
  <c r="J26" i="3"/>
  <c r="L26" i="3" s="1"/>
  <c r="J22" i="3"/>
  <c r="L22" i="3" s="1"/>
  <c r="J18" i="3"/>
  <c r="L18" i="3" s="1"/>
  <c r="J14" i="3"/>
  <c r="L14" i="3" s="1"/>
  <c r="J10" i="3"/>
  <c r="L10" i="3" s="1"/>
  <c r="G8" i="2"/>
  <c r="I8" i="2" s="1"/>
  <c r="K8" i="2" s="1"/>
  <c r="G9" i="2"/>
  <c r="I9" i="2" s="1"/>
  <c r="K9" i="2" s="1"/>
  <c r="G10" i="2"/>
  <c r="I10" i="2" s="1"/>
  <c r="K10" i="2" s="1"/>
  <c r="G11" i="2"/>
  <c r="I11" i="2" s="1"/>
  <c r="K11" i="2" s="1"/>
  <c r="G12" i="2"/>
  <c r="I12" i="2" s="1"/>
  <c r="K12" i="2" s="1"/>
  <c r="G13" i="2"/>
  <c r="I13" i="2" s="1"/>
  <c r="K13" i="2" s="1"/>
  <c r="G14" i="2"/>
  <c r="I14" i="2" s="1"/>
  <c r="K14" i="2" s="1"/>
  <c r="G15" i="2"/>
  <c r="I15" i="2" s="1"/>
  <c r="K15" i="2" s="1"/>
  <c r="G16" i="2"/>
  <c r="I16" i="2" s="1"/>
  <c r="K16" i="2" s="1"/>
  <c r="G17" i="2"/>
  <c r="I17" i="2" s="1"/>
  <c r="K17" i="2" s="1"/>
  <c r="G18" i="2"/>
  <c r="I18" i="2" s="1"/>
  <c r="K18" i="2" s="1"/>
  <c r="G19" i="2"/>
  <c r="I19" i="2" s="1"/>
  <c r="K19" i="2" s="1"/>
  <c r="G20" i="2"/>
  <c r="I20" i="2" s="1"/>
  <c r="K20" i="2" s="1"/>
  <c r="G21" i="2"/>
  <c r="I21" i="2" s="1"/>
  <c r="K21" i="2" s="1"/>
  <c r="G22" i="2"/>
  <c r="I22" i="2" s="1"/>
  <c r="K22" i="2" s="1"/>
  <c r="G23" i="2"/>
  <c r="I23" i="2" s="1"/>
  <c r="K23" i="2" s="1"/>
  <c r="G24" i="2"/>
  <c r="I24" i="2" s="1"/>
  <c r="K24" i="2" s="1"/>
  <c r="G25" i="2"/>
  <c r="I25" i="2" s="1"/>
  <c r="K25" i="2" s="1"/>
  <c r="G26" i="2"/>
  <c r="I26" i="2" s="1"/>
  <c r="K26" i="2" s="1"/>
  <c r="G27" i="2"/>
  <c r="I27" i="2" s="1"/>
  <c r="K27" i="2" s="1"/>
  <c r="G28" i="2"/>
  <c r="I28" i="2" s="1"/>
  <c r="K28" i="2" s="1"/>
  <c r="G29" i="2"/>
  <c r="I29" i="2" s="1"/>
  <c r="K29" i="2" s="1"/>
  <c r="G30" i="2"/>
  <c r="I30" i="2" s="1"/>
  <c r="K30" i="2" s="1"/>
  <c r="G31" i="2"/>
  <c r="I31" i="2" s="1"/>
  <c r="K31" i="2" s="1"/>
  <c r="G32" i="2"/>
  <c r="I32" i="2" s="1"/>
  <c r="K32" i="2" s="1"/>
  <c r="G7" i="2"/>
  <c r="F8" i="2"/>
  <c r="H8" i="2" s="1"/>
  <c r="J8" i="2" s="1"/>
  <c r="F9" i="2"/>
  <c r="H9" i="2" s="1"/>
  <c r="J9" i="2" s="1"/>
  <c r="F10" i="2"/>
  <c r="H10" i="2" s="1"/>
  <c r="J10" i="2" s="1"/>
  <c r="F11" i="2"/>
  <c r="H11" i="2" s="1"/>
  <c r="J11" i="2" s="1"/>
  <c r="F12" i="2"/>
  <c r="H12" i="2" s="1"/>
  <c r="J12" i="2" s="1"/>
  <c r="F13" i="2"/>
  <c r="H13" i="2" s="1"/>
  <c r="J13" i="2" s="1"/>
  <c r="F14" i="2"/>
  <c r="H14" i="2" s="1"/>
  <c r="J14" i="2" s="1"/>
  <c r="F15" i="2"/>
  <c r="H15" i="2" s="1"/>
  <c r="J15" i="2" s="1"/>
  <c r="F16" i="2"/>
  <c r="H16" i="2" s="1"/>
  <c r="J16" i="2" s="1"/>
  <c r="F17" i="2"/>
  <c r="H17" i="2" s="1"/>
  <c r="J17" i="2" s="1"/>
  <c r="F18" i="2"/>
  <c r="H18" i="2" s="1"/>
  <c r="J18" i="2" s="1"/>
  <c r="F19" i="2"/>
  <c r="H19" i="2" s="1"/>
  <c r="J19" i="2" s="1"/>
  <c r="F20" i="2"/>
  <c r="H20" i="2" s="1"/>
  <c r="J20" i="2" s="1"/>
  <c r="F21" i="2"/>
  <c r="H21" i="2" s="1"/>
  <c r="J21" i="2" s="1"/>
  <c r="F22" i="2"/>
  <c r="H22" i="2" s="1"/>
  <c r="J22" i="2" s="1"/>
  <c r="F23" i="2"/>
  <c r="H23" i="2" s="1"/>
  <c r="J23" i="2" s="1"/>
  <c r="F24" i="2"/>
  <c r="H24" i="2" s="1"/>
  <c r="J24" i="2" s="1"/>
  <c r="F25" i="2"/>
  <c r="H25" i="2" s="1"/>
  <c r="J25" i="2" s="1"/>
  <c r="F26" i="2"/>
  <c r="H26" i="2" s="1"/>
  <c r="J26" i="2" s="1"/>
  <c r="F27" i="2"/>
  <c r="H27" i="2" s="1"/>
  <c r="J27" i="2" s="1"/>
  <c r="F28" i="2"/>
  <c r="H28" i="2" s="1"/>
  <c r="J28" i="2" s="1"/>
  <c r="F29" i="2"/>
  <c r="H29" i="2" s="1"/>
  <c r="J29" i="2" s="1"/>
  <c r="F30" i="2"/>
  <c r="H30" i="2" s="1"/>
  <c r="J30" i="2" s="1"/>
  <c r="F31" i="2"/>
  <c r="H31" i="2" s="1"/>
  <c r="J31" i="2" s="1"/>
  <c r="F32" i="2"/>
  <c r="H32" i="2" s="1"/>
  <c r="J32" i="2" s="1"/>
  <c r="F7" i="2"/>
  <c r="H8" i="1"/>
  <c r="H9" i="1"/>
  <c r="H10" i="1"/>
  <c r="J10" i="1" s="1"/>
  <c r="L10" i="1" s="1"/>
  <c r="H11" i="1"/>
  <c r="J11" i="1" s="1"/>
  <c r="L11" i="1" s="1"/>
  <c r="H12" i="1"/>
  <c r="J12" i="1" s="1"/>
  <c r="L12" i="1" s="1"/>
  <c r="H13" i="1"/>
  <c r="H14" i="1"/>
  <c r="J14" i="1" s="1"/>
  <c r="L14" i="1" s="1"/>
  <c r="H15" i="1"/>
  <c r="J15" i="1" s="1"/>
  <c r="L15" i="1" s="1"/>
  <c r="H16" i="1"/>
  <c r="J16" i="1" s="1"/>
  <c r="L16" i="1" s="1"/>
  <c r="H17" i="1"/>
  <c r="H18" i="1"/>
  <c r="J18" i="1" s="1"/>
  <c r="L18" i="1" s="1"/>
  <c r="H19" i="1"/>
  <c r="J19" i="1" s="1"/>
  <c r="L19" i="1" s="1"/>
  <c r="H20" i="1"/>
  <c r="J20" i="1" s="1"/>
  <c r="L20" i="1" s="1"/>
  <c r="H21" i="1"/>
  <c r="H22" i="1"/>
  <c r="J22" i="1" s="1"/>
  <c r="L22" i="1" s="1"/>
  <c r="H23" i="1"/>
  <c r="J23" i="1" s="1"/>
  <c r="L23" i="1" s="1"/>
  <c r="H24" i="1"/>
  <c r="J24" i="1" s="1"/>
  <c r="L24" i="1" s="1"/>
  <c r="H25" i="1"/>
  <c r="J25" i="1" s="1"/>
  <c r="L25" i="1" s="1"/>
  <c r="H26" i="1"/>
  <c r="J26" i="1" s="1"/>
  <c r="L26" i="1" s="1"/>
  <c r="H27" i="1"/>
  <c r="J27" i="1" s="1"/>
  <c r="L27" i="1" s="1"/>
  <c r="H28" i="1"/>
  <c r="J28" i="1" s="1"/>
  <c r="L28" i="1" s="1"/>
  <c r="G8" i="1"/>
  <c r="I8" i="1" s="1"/>
  <c r="K8" i="1" s="1"/>
  <c r="G9" i="1"/>
  <c r="I9" i="1" s="1"/>
  <c r="K9" i="1" s="1"/>
  <c r="G10" i="1"/>
  <c r="I10" i="1" s="1"/>
  <c r="K10" i="1" s="1"/>
  <c r="G11" i="1"/>
  <c r="I11" i="1" s="1"/>
  <c r="K11" i="1" s="1"/>
  <c r="G12" i="1"/>
  <c r="I12" i="1" s="1"/>
  <c r="K12" i="1" s="1"/>
  <c r="G13" i="1"/>
  <c r="I13" i="1" s="1"/>
  <c r="K13" i="1" s="1"/>
  <c r="G14" i="1"/>
  <c r="I14" i="1" s="1"/>
  <c r="K14" i="1" s="1"/>
  <c r="G15" i="1"/>
  <c r="I15" i="1" s="1"/>
  <c r="K15" i="1" s="1"/>
  <c r="G16" i="1"/>
  <c r="I16" i="1" s="1"/>
  <c r="K16" i="1" s="1"/>
  <c r="G17" i="1"/>
  <c r="I17" i="1" s="1"/>
  <c r="K17" i="1" s="1"/>
  <c r="G18" i="1"/>
  <c r="I18" i="1" s="1"/>
  <c r="K18" i="1" s="1"/>
  <c r="G19" i="1"/>
  <c r="I19" i="1" s="1"/>
  <c r="K19" i="1" s="1"/>
  <c r="G20" i="1"/>
  <c r="I20" i="1" s="1"/>
  <c r="K20" i="1" s="1"/>
  <c r="G21" i="1"/>
  <c r="I21" i="1" s="1"/>
  <c r="K21" i="1" s="1"/>
  <c r="G22" i="1"/>
  <c r="I22" i="1" s="1"/>
  <c r="K22" i="1" s="1"/>
  <c r="G23" i="1"/>
  <c r="I23" i="1" s="1"/>
  <c r="K23" i="1" s="1"/>
  <c r="G24" i="1"/>
  <c r="I24" i="1" s="1"/>
  <c r="K24" i="1" s="1"/>
  <c r="G25" i="1"/>
  <c r="I25" i="1" s="1"/>
  <c r="K25" i="1" s="1"/>
  <c r="G26" i="1"/>
  <c r="I26" i="1" s="1"/>
  <c r="K26" i="1" s="1"/>
  <c r="G27" i="1"/>
  <c r="I27" i="1" s="1"/>
  <c r="K27" i="1" s="1"/>
  <c r="G28" i="1"/>
  <c r="I28" i="1" s="1"/>
  <c r="K28" i="1" s="1"/>
  <c r="H7" i="1"/>
  <c r="J7" i="1" s="1"/>
  <c r="L7" i="1" s="1"/>
  <c r="H6" i="1"/>
  <c r="G6" i="1"/>
  <c r="G7" i="1"/>
  <c r="J8" i="1" l="1"/>
  <c r="L8" i="1" s="1"/>
  <c r="L29" i="1" s="1"/>
  <c r="K33" i="2"/>
  <c r="M25" i="2" s="1"/>
  <c r="L21" i="2"/>
  <c r="I7" i="1"/>
  <c r="K7" i="1" s="1"/>
  <c r="J21" i="1"/>
  <c r="L21" i="1" s="1"/>
  <c r="J17" i="1"/>
  <c r="L17" i="1" s="1"/>
  <c r="J13" i="1"/>
  <c r="L13" i="1" s="1"/>
  <c r="J9" i="1"/>
  <c r="L9" i="1" s="1"/>
  <c r="L28" i="2"/>
  <c r="L12" i="2"/>
  <c r="R13" i="2"/>
  <c r="R14" i="2" s="1"/>
  <c r="J33" i="2"/>
  <c r="L19" i="2" s="1"/>
  <c r="M30" i="2"/>
  <c r="M26" i="2"/>
  <c r="M14" i="2"/>
  <c r="M10" i="2"/>
  <c r="N29" i="3"/>
  <c r="N10" i="3"/>
  <c r="N17" i="3"/>
  <c r="M18" i="3"/>
  <c r="M14" i="3"/>
  <c r="N21" i="3"/>
  <c r="L31" i="3"/>
  <c r="N18" i="3"/>
  <c r="R12" i="3"/>
  <c r="R13" i="3" s="1"/>
  <c r="K31" i="3"/>
  <c r="M26" i="3"/>
  <c r="N9" i="3"/>
  <c r="N25" i="1" l="1"/>
  <c r="N15" i="1"/>
  <c r="N28" i="1"/>
  <c r="N27" i="1"/>
  <c r="N11" i="1"/>
  <c r="N20" i="1"/>
  <c r="N10" i="1"/>
  <c r="N14" i="1"/>
  <c r="N23" i="1"/>
  <c r="N7" i="1"/>
  <c r="N16" i="1"/>
  <c r="N24" i="1"/>
  <c r="N26" i="1"/>
  <c r="N19" i="1"/>
  <c r="N12" i="1"/>
  <c r="N22" i="1"/>
  <c r="N18" i="1"/>
  <c r="N17" i="1"/>
  <c r="M15" i="2"/>
  <c r="M31" i="2"/>
  <c r="M8" i="3"/>
  <c r="M12" i="3"/>
  <c r="M15" i="3"/>
  <c r="M25" i="3"/>
  <c r="M28" i="3"/>
  <c r="M29" i="3"/>
  <c r="M27" i="3"/>
  <c r="M11" i="3"/>
  <c r="M13" i="3"/>
  <c r="M21" i="3"/>
  <c r="M24" i="3"/>
  <c r="M30" i="3"/>
  <c r="M17" i="3"/>
  <c r="M23" i="3"/>
  <c r="M7" i="3"/>
  <c r="M9" i="3"/>
  <c r="M16" i="3"/>
  <c r="M20" i="3"/>
  <c r="M19" i="3"/>
  <c r="L16" i="2"/>
  <c r="L32" i="2"/>
  <c r="N21" i="1"/>
  <c r="M19" i="2"/>
  <c r="L9" i="2"/>
  <c r="L25" i="2"/>
  <c r="M8" i="2"/>
  <c r="M24" i="2"/>
  <c r="L14" i="2"/>
  <c r="L30" i="2"/>
  <c r="M13" i="2"/>
  <c r="M29" i="2"/>
  <c r="L23" i="2"/>
  <c r="N6" i="3"/>
  <c r="N8" i="3"/>
  <c r="N11" i="3"/>
  <c r="N16" i="3"/>
  <c r="N19" i="3"/>
  <c r="N23" i="3"/>
  <c r="N28" i="3"/>
  <c r="N24" i="3"/>
  <c r="N27" i="3"/>
  <c r="N7" i="3"/>
  <c r="N12" i="3"/>
  <c r="N20" i="3"/>
  <c r="N15" i="3"/>
  <c r="N30" i="3"/>
  <c r="M22" i="3"/>
  <c r="N13" i="3"/>
  <c r="M18" i="2"/>
  <c r="N25" i="3"/>
  <c r="M6" i="3"/>
  <c r="M31" i="3" s="1"/>
  <c r="Q9" i="3" s="1"/>
  <c r="Q10" i="3" s="1"/>
  <c r="M10" i="3"/>
  <c r="N14" i="3"/>
  <c r="N26" i="3"/>
  <c r="N22" i="3"/>
  <c r="M22" i="2"/>
  <c r="L8" i="2"/>
  <c r="L20" i="2"/>
  <c r="N9" i="1"/>
  <c r="R11" i="1"/>
  <c r="R12" i="1" s="1"/>
  <c r="K29" i="1"/>
  <c r="M7" i="1" s="1"/>
  <c r="M23" i="2"/>
  <c r="L13" i="2"/>
  <c r="L29" i="2"/>
  <c r="M12" i="2"/>
  <c r="M28" i="2"/>
  <c r="L18" i="2"/>
  <c r="M17" i="2"/>
  <c r="L11" i="2"/>
  <c r="L27" i="2"/>
  <c r="L24" i="2"/>
  <c r="N13" i="1"/>
  <c r="M11" i="2"/>
  <c r="M27" i="2"/>
  <c r="L17" i="2"/>
  <c r="M16" i="2"/>
  <c r="M32" i="2"/>
  <c r="L22" i="2"/>
  <c r="M21" i="2"/>
  <c r="L15" i="2"/>
  <c r="L31" i="2"/>
  <c r="M20" i="2"/>
  <c r="L10" i="2"/>
  <c r="L26" i="2"/>
  <c r="M9" i="2"/>
  <c r="N8" i="1"/>
  <c r="M19" i="1" l="1"/>
  <c r="M20" i="1"/>
  <c r="M10" i="1"/>
  <c r="M25" i="1"/>
  <c r="M9" i="1"/>
  <c r="M26" i="1"/>
  <c r="M16" i="1"/>
  <c r="M27" i="1"/>
  <c r="M21" i="1"/>
  <c r="M11" i="1"/>
  <c r="M28" i="1"/>
  <c r="M12" i="1"/>
  <c r="M22" i="1"/>
  <c r="M23" i="1"/>
  <c r="M17" i="1"/>
  <c r="M24" i="1"/>
  <c r="M8" i="1"/>
  <c r="M29" i="1" s="1"/>
  <c r="Q8" i="1" s="1"/>
  <c r="Q9" i="1" s="1"/>
  <c r="M14" i="1"/>
  <c r="M18" i="1"/>
  <c r="M13" i="1"/>
  <c r="M15" i="1"/>
  <c r="M33" i="2"/>
  <c r="R10" i="2" s="1"/>
  <c r="R11" i="2" s="1"/>
  <c r="N29" i="1"/>
  <c r="R8" i="1" s="1"/>
  <c r="R9" i="1" s="1"/>
  <c r="L33" i="2"/>
  <c r="Q10" i="2" s="1"/>
  <c r="Q11" i="2" s="1"/>
  <c r="N31" i="3"/>
  <c r="R9" i="3" s="1"/>
  <c r="R10" i="3" s="1"/>
</calcChain>
</file>

<file path=xl/sharedStrings.xml><?xml version="1.0" encoding="utf-8"?>
<sst xmlns="http://schemas.openxmlformats.org/spreadsheetml/2006/main" count="61" uniqueCount="27">
  <si>
    <t>$/€</t>
  </si>
  <si>
    <t>Y/€</t>
  </si>
  <si>
    <t>LOG ($/€)</t>
  </si>
  <si>
    <t>LOG(Y/€)</t>
  </si>
  <si>
    <t>Cuadro 2.3- Cálculo de la volatilidad de los tipos de cambio del $ y el Yen frente al € y su correlación de enero de 2009 a noviembre de 2010.</t>
  </si>
  <si>
    <t>Volatilidad mensual</t>
  </si>
  <si>
    <t>Volatilidad anual</t>
  </si>
  <si>
    <t>Coeficiente correlación</t>
  </si>
  <si>
    <t>Coeficiente de determinación</t>
  </si>
  <si>
    <t>r%</t>
  </si>
  <si>
    <t>PROMEDIOS</t>
  </si>
  <si>
    <t>(r-rm)^2</t>
  </si>
  <si>
    <t>SUMA</t>
  </si>
  <si>
    <t>FECHA</t>
  </si>
  <si>
    <t>AUDUSD</t>
  </si>
  <si>
    <t>BRENT</t>
  </si>
  <si>
    <t>Proyecto de investigación: Cálculo de la volatilidad y correlación entre el mercado de AUD/CAD Y BRENT  en el período: 1/1/2014 a 27/1/2016. MENSUAL</t>
  </si>
  <si>
    <t>LOG(AUDUSD)</t>
  </si>
  <si>
    <t>LOG(BRENT)</t>
  </si>
  <si>
    <t>PROMEDIO</t>
  </si>
  <si>
    <t>USDCAD</t>
  </si>
  <si>
    <t>LOG(USDCAD)</t>
  </si>
  <si>
    <t>Proyecto de investigación: Cálculo de la volatilidad y correlación entre el mercado de USD/CAD Y BRENT  en el período: 1/1/2014 a 27/1/2016. MENSUAL</t>
  </si>
  <si>
    <t>A CONTINUACIÓN LE PRESENTAMOS UN EJEMPLO Y DOS EJERCICIOS PRÁCTICOS DE CÁLCULO DE VOLATILIDADES Y CORRELACIÓN ENTRE ACTIVOS FINANCIEROS.</t>
  </si>
  <si>
    <r>
      <t xml:space="preserve">HOJA CREADA Y EDITADA POR </t>
    </r>
    <r>
      <rPr>
        <b/>
        <sz val="11"/>
        <color rgb="FF000000"/>
        <rFont val="Calibri"/>
        <family val="2"/>
        <scheme val="minor"/>
      </rPr>
      <t>DCAPITALINVESTORS</t>
    </r>
  </si>
  <si>
    <t>PARA MÁS INFORMACIÓN ENTRE EN  https://dcinvestors.wordpress.com/</t>
  </si>
  <si>
    <t xml:space="preserve"> O SÍGUENOS EN TWITTER https://twitter.com/dcapitalinvest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</si>
</sst>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505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0" fontId="0" fillId="3" borderId="0" xfId="0" applyFill="1"/>
    <xf numFmtId="0" fontId="0" fillId="4" borderId="0" xfId="0" applyFill="1"/>
    <xf numFmtId="17" fontId="0" fillId="2" borderId="0" xfId="0" applyNumberFormat="1" applyFill="1"/>
    <xf numFmtId="0" fontId="0" fillId="5" borderId="0" xfId="0" applyFill="1"/>
    <xf numFmtId="0" fontId="0" fillId="6" borderId="0" xfId="0" applyFill="1"/>
    <xf numFmtId="0" fontId="0" fillId="0" borderId="0" xfId="0" applyFill="1"/>
    <xf numFmtId="0" fontId="1" fillId="0" borderId="0" xfId="0" applyFont="1"/>
    <xf numFmtId="0" fontId="0" fillId="7" borderId="0" xfId="0" applyFill="1"/>
    <xf numFmtId="0" fontId="0" fillId="7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1" fillId="0" borderId="1" xfId="0" applyFont="1" applyBorder="1"/>
    <xf numFmtId="164" fontId="1" fillId="0" borderId="2" xfId="0" applyNumberFormat="1" applyFont="1" applyBorder="1"/>
    <xf numFmtId="164" fontId="1" fillId="0" borderId="3" xfId="0" applyNumberFormat="1" applyFont="1" applyBorder="1"/>
    <xf numFmtId="164" fontId="2" fillId="0" borderId="1" xfId="0" applyNumberFormat="1" applyFont="1" applyBorder="1"/>
    <xf numFmtId="164" fontId="2" fillId="0" borderId="2" xfId="0" applyNumberFormat="1" applyFont="1" applyBorder="1"/>
    <xf numFmtId="0" fontId="2" fillId="0" borderId="3" xfId="0" applyFont="1" applyBorder="1"/>
    <xf numFmtId="2" fontId="0" fillId="0" borderId="0" xfId="0" applyNumberFormat="1"/>
    <xf numFmtId="0" fontId="3" fillId="0" borderId="0" xfId="0" applyFont="1" applyFill="1" applyBorder="1"/>
    <xf numFmtId="14" fontId="3" fillId="0" borderId="0" xfId="0" applyNumberFormat="1" applyFont="1" applyFill="1" applyBorder="1"/>
    <xf numFmtId="164" fontId="3" fillId="0" borderId="0" xfId="0" applyNumberFormat="1" applyFont="1" applyFill="1" applyBorder="1"/>
    <xf numFmtId="0" fontId="0" fillId="8" borderId="0" xfId="0" applyFill="1"/>
    <xf numFmtId="0" fontId="0" fillId="8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2" fillId="0" borderId="0" xfId="0" applyFo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4" borderId="0" xfId="0" applyFill="1" applyAlignment="1">
      <alignment horizontal="center"/>
    </xf>
    <xf numFmtId="0" fontId="0" fillId="0" borderId="0" xfId="0" applyFill="1" applyBorder="1" applyAlignme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8</xdr:row>
      <xdr:rowOff>47626</xdr:rowOff>
    </xdr:from>
    <xdr:to>
      <xdr:col>10</xdr:col>
      <xdr:colOff>76200</xdr:colOff>
      <xdr:row>19</xdr:row>
      <xdr:rowOff>102718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0" y="1571626"/>
          <a:ext cx="6362700" cy="21505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748393</xdr:colOff>
      <xdr:row>14</xdr:row>
      <xdr:rowOff>163285</xdr:rowOff>
    </xdr:from>
    <xdr:to>
      <xdr:col>20</xdr:col>
      <xdr:colOff>748393</xdr:colOff>
      <xdr:row>30</xdr:row>
      <xdr:rowOff>40821</xdr:rowOff>
    </xdr:to>
    <xdr:sp macro="" textlink="">
      <xdr:nvSpPr>
        <xdr:cNvPr id="2" name="CuadroTexto 1"/>
        <xdr:cNvSpPr txBox="1"/>
      </xdr:nvSpPr>
      <xdr:spPr>
        <a:xfrm>
          <a:off x="11552464" y="2830285"/>
          <a:ext cx="5769429" cy="292553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Coeficiente de correlación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Recoge la tendencia de los mercados a moverse conjuntamente. Este coeficiente se mueve entre los valores +1 y -1. </a:t>
          </a:r>
        </a:p>
        <a:p>
          <a:pPr lvl="0"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Cuanto más se acerca a 1 (en valor absoluto), mayor es la relación entre las series de rentabilidades (los riesgos de pueden contrarrestar, llevando a una cobertura natural del riesgo). </a:t>
          </a:r>
        </a:p>
        <a:p>
          <a:pPr lvl="0"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Cuanto más se acerca a 0, menor (diversificación del riesgo, el riesgo total es menor a la suma de los riesgos individuales)</a:t>
          </a:r>
        </a:p>
        <a:p>
          <a:pPr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signos indican la relación entre ambas variables:</a:t>
          </a:r>
        </a:p>
        <a:p>
          <a:pPr lvl="0"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Positivo: directa: movimiento de las variables en el mismo sentido.</a:t>
          </a:r>
        </a:p>
        <a:p>
          <a:pPr lvl="0"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Negativo: inversa: movimiento de las variables en sentido opuesto.</a:t>
          </a:r>
        </a:p>
        <a:p>
          <a:pPr lvl="0" algn="l"/>
          <a:endParaRPr lang="es-E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Coeficiente de determinación 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Nos informa del % de ocasiones en que el movimiento de los mercados se produce a la vez. Se calcula como el cuadrado del coeficiente de correlación. Varía entre 0 y 1. Cuanto mayor sea el coeficiente mayor es la relación entre las variables, esto es, mayor es el número de ocasiones en que el movimiento de los mercados se produce a la vez. Se considera que hay una relación importante cuando el coeficiente supera el 0,75.</a:t>
          </a:r>
        </a:p>
        <a:p>
          <a:endParaRPr lang="es-E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15</xdr:row>
      <xdr:rowOff>0</xdr:rowOff>
    </xdr:from>
    <xdr:to>
      <xdr:col>21</xdr:col>
      <xdr:colOff>22411</xdr:colOff>
      <xdr:row>30</xdr:row>
      <xdr:rowOff>68036</xdr:rowOff>
    </xdr:to>
    <xdr:sp macro="" textlink="">
      <xdr:nvSpPr>
        <xdr:cNvPr id="2" name="CuadroTexto 1"/>
        <xdr:cNvSpPr txBox="1"/>
      </xdr:nvSpPr>
      <xdr:spPr>
        <a:xfrm>
          <a:off x="11396382" y="2902324"/>
          <a:ext cx="5759823" cy="292553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Coeficiente de correlación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Recoge la tendencia de los mercados a moverse conjuntamente. Este coeficiente se mueve entre los valores +1 y -1. </a:t>
          </a:r>
        </a:p>
        <a:p>
          <a:pPr lvl="0"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Cuanto más se acerca a 1 (en valor absoluto), mayor es la relación entre las series de rentabilidades (los riesgos de pueden contrarrestar, llevando a una cobertura natural del riesgo). </a:t>
          </a:r>
        </a:p>
        <a:p>
          <a:pPr lvl="0"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Cuanto más se acerca a 0, menor (diversificación del riesgo, el riesgo total es menor a la suma de los riesgos individuales)</a:t>
          </a:r>
        </a:p>
        <a:p>
          <a:pPr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signos indican la relación entre ambas variables:</a:t>
          </a:r>
        </a:p>
        <a:p>
          <a:pPr lvl="0"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Positivo: directa: movimiento de las variables en el mismo sentido.</a:t>
          </a:r>
        </a:p>
        <a:p>
          <a:pPr lvl="0"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Negativo: inversa: movimiento de las variables en sentido opuesto.</a:t>
          </a:r>
        </a:p>
        <a:p>
          <a:pPr lvl="0" algn="l"/>
          <a:endParaRPr lang="es-E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Coeficiente de determinación 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Nos informa del % de ocasiones en que el movimiento de los mercados se produce a la vez. Se calcula como el cuadrado del coeficiente de correlación. Varía entre 0 y 1. Cuanto mayor sea el coeficiente mayor es la relación entre las variables, esto es, mayor es el número de ocasiones en que el movimiento de los mercados se produce a la vez. Se considera que hay una relación importante cuando el coeficiente supera el 0,75.</a:t>
          </a:r>
        </a:p>
        <a:p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7"/>
  <sheetViews>
    <sheetView tabSelected="1" workbookViewId="0">
      <selection activeCell="K9" sqref="K9"/>
    </sheetView>
  </sheetViews>
  <sheetFormatPr baseColWidth="10" defaultRowHeight="15" x14ac:dyDescent="0.25"/>
  <cols>
    <col min="1" max="16384" width="11.42578125" style="34"/>
  </cols>
  <sheetData>
    <row r="2" spans="3:3" x14ac:dyDescent="0.25">
      <c r="C2" s="35" t="s">
        <v>23</v>
      </c>
    </row>
    <row r="3" spans="3:3" x14ac:dyDescent="0.25">
      <c r="C3" s="35"/>
    </row>
    <row r="4" spans="3:3" x14ac:dyDescent="0.25">
      <c r="C4" s="35" t="s">
        <v>24</v>
      </c>
    </row>
    <row r="5" spans="3:3" x14ac:dyDescent="0.25">
      <c r="C5" s="35"/>
    </row>
    <row r="6" spans="3:3" x14ac:dyDescent="0.25">
      <c r="C6" s="35" t="s">
        <v>25</v>
      </c>
    </row>
    <row r="7" spans="3:3" x14ac:dyDescent="0.25">
      <c r="C7" s="35" t="s">
        <v>26</v>
      </c>
    </row>
  </sheetData>
  <sheetProtection algorithmName="SHA-512" hashValue="QfEg5pzrrtLx0Ge861h/irIni5JkxEv8optyAjMO9p8UK/vqs+cFeqOtcQSjz+K2VyTzn/a1U9W9942oNl6qNw==" saltValue="TSUZgHnolsP/wfGDmTHvCA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R29"/>
  <sheetViews>
    <sheetView zoomScale="70" zoomScaleNormal="70" workbookViewId="0">
      <selection activeCell="J32" sqref="J32"/>
    </sheetView>
  </sheetViews>
  <sheetFormatPr baseColWidth="10" defaultRowHeight="15" x14ac:dyDescent="0.25"/>
  <cols>
    <col min="16" max="16" width="28.85546875" bestFit="1" customWidth="1"/>
  </cols>
  <sheetData>
    <row r="3" spans="3:18" x14ac:dyDescent="0.25"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5" spans="3:18" x14ac:dyDescent="0.25">
      <c r="D5" s="7"/>
      <c r="E5" s="2" t="s">
        <v>0</v>
      </c>
      <c r="F5" s="2" t="s">
        <v>1</v>
      </c>
      <c r="G5" s="3" t="s">
        <v>2</v>
      </c>
      <c r="H5" s="3" t="s">
        <v>3</v>
      </c>
      <c r="I5" s="9" t="s">
        <v>0</v>
      </c>
      <c r="J5" s="6" t="s">
        <v>1</v>
      </c>
      <c r="K5" s="10" t="s">
        <v>9</v>
      </c>
      <c r="L5" s="11" t="s">
        <v>9</v>
      </c>
      <c r="M5" s="10" t="s">
        <v>11</v>
      </c>
      <c r="N5" s="11" t="s">
        <v>11</v>
      </c>
    </row>
    <row r="6" spans="3:18" x14ac:dyDescent="0.25">
      <c r="D6" s="4">
        <v>39814</v>
      </c>
      <c r="E6">
        <v>1.2816000000000001</v>
      </c>
      <c r="F6">
        <v>114.98</v>
      </c>
      <c r="G6" s="3">
        <f>LN(E6)</f>
        <v>0.24810929733195777</v>
      </c>
      <c r="H6" s="3">
        <f>LN(F6)</f>
        <v>4.7447582001951449</v>
      </c>
    </row>
    <row r="7" spans="3:18" x14ac:dyDescent="0.25">
      <c r="D7" s="4">
        <v>39845</v>
      </c>
      <c r="E7">
        <v>1.2644</v>
      </c>
      <c r="F7">
        <v>123.23</v>
      </c>
      <c r="G7" s="3">
        <f>LN(E7)</f>
        <v>0.23459770135932559</v>
      </c>
      <c r="H7" s="3">
        <f>LN(F7)</f>
        <v>4.8140525279500315</v>
      </c>
      <c r="I7" s="1">
        <f>G7-G6</f>
        <v>-1.3511595972632184E-2</v>
      </c>
      <c r="J7" s="1">
        <f>H7-H6</f>
        <v>6.9294327754886531E-2</v>
      </c>
      <c r="K7" s="1">
        <f>I7*100</f>
        <v>-1.3511595972632184</v>
      </c>
      <c r="L7" s="1">
        <f>J7*100</f>
        <v>6.9294327754886531</v>
      </c>
      <c r="M7" s="1">
        <f>(K7-$K$29)^2</f>
        <v>2.6788826873222971</v>
      </c>
      <c r="N7" s="1">
        <f>(L7-$L$29)^2</f>
        <v>48.713681919410845</v>
      </c>
      <c r="Q7" s="9"/>
      <c r="R7" s="6"/>
    </row>
    <row r="8" spans="3:18" x14ac:dyDescent="0.25">
      <c r="D8" s="4">
        <v>39873</v>
      </c>
      <c r="E8">
        <v>1.3308</v>
      </c>
      <c r="F8">
        <v>131.16999999999999</v>
      </c>
      <c r="G8" s="3">
        <f t="shared" ref="G8:G28" si="0">LN(E8)</f>
        <v>0.28578026516218458</v>
      </c>
      <c r="H8" s="3">
        <f t="shared" ref="H8:H28" si="1">LN(F8)</f>
        <v>4.8764941918270539</v>
      </c>
      <c r="I8" s="1">
        <f t="shared" ref="I8:I28" si="2">G8-G7</f>
        <v>5.1182563802858988E-2</v>
      </c>
      <c r="J8" s="1">
        <f t="shared" ref="J8:J28" si="3">H8-H7</f>
        <v>6.2441663877022435E-2</v>
      </c>
      <c r="K8" s="1">
        <f t="shared" ref="K8:K28" si="4">I8*100</f>
        <v>5.1182563802858985</v>
      </c>
      <c r="L8" s="1">
        <f t="shared" ref="L8:L28" si="5">J8*100</f>
        <v>6.2441663877022435</v>
      </c>
      <c r="M8" s="1">
        <f t="shared" ref="M8:M28" si="6">(K8-$K$29)^2</f>
        <v>23.354860860423862</v>
      </c>
      <c r="N8" s="1">
        <f t="shared" ref="N8:N28" si="7">(L8-$L$29)^2</f>
        <v>39.617612743146687</v>
      </c>
      <c r="P8" t="s">
        <v>5</v>
      </c>
      <c r="Q8" s="18">
        <f>SQRT(M29/21)</f>
        <v>3.6215482229191873</v>
      </c>
      <c r="R8" s="18">
        <f>SQRT(N29/21)</f>
        <v>4.422067732497168</v>
      </c>
    </row>
    <row r="9" spans="3:18" x14ac:dyDescent="0.25">
      <c r="D9" s="4">
        <v>39904</v>
      </c>
      <c r="E9">
        <v>1.3274999999999999</v>
      </c>
      <c r="F9">
        <v>130.34</v>
      </c>
      <c r="G9" s="3">
        <f t="shared" si="0"/>
        <v>0.28329747413395678</v>
      </c>
      <c r="H9" s="3">
        <f t="shared" si="1"/>
        <v>4.8701464209042342</v>
      </c>
      <c r="I9" s="1">
        <f t="shared" si="2"/>
        <v>-2.4827910282277932E-3</v>
      </c>
      <c r="J9" s="1">
        <f t="shared" si="3"/>
        <v>-6.3477709228196844E-3</v>
      </c>
      <c r="K9" s="1">
        <f t="shared" si="4"/>
        <v>-0.24827910282277932</v>
      </c>
      <c r="L9" s="1">
        <f t="shared" si="5"/>
        <v>-0.63477709228196844</v>
      </c>
      <c r="M9" s="1">
        <f t="shared" si="6"/>
        <v>0.28499450996326781</v>
      </c>
      <c r="N9" s="1">
        <f t="shared" si="7"/>
        <v>0.34186370840972563</v>
      </c>
      <c r="P9" t="s">
        <v>6</v>
      </c>
      <c r="Q9" s="18">
        <f>Q8*SQRT(12)</f>
        <v>12.545411048313621</v>
      </c>
      <c r="R9" s="18">
        <f>R8*SQRT(12)</f>
        <v>15.318491974391987</v>
      </c>
    </row>
    <row r="10" spans="3:18" x14ac:dyDescent="0.25">
      <c r="D10" s="4">
        <v>39934</v>
      </c>
      <c r="E10">
        <v>1.4097999999999999</v>
      </c>
      <c r="F10">
        <v>135.22</v>
      </c>
      <c r="G10" s="3">
        <f t="shared" si="0"/>
        <v>0.34344785035763814</v>
      </c>
      <c r="H10" s="3">
        <f t="shared" si="1"/>
        <v>4.9069030816625316</v>
      </c>
      <c r="I10" s="1">
        <f t="shared" si="2"/>
        <v>6.0150376223681357E-2</v>
      </c>
      <c r="J10" s="1">
        <f t="shared" si="3"/>
        <v>3.6756660758297421E-2</v>
      </c>
      <c r="K10" s="1">
        <f t="shared" si="4"/>
        <v>6.0150376223681352</v>
      </c>
      <c r="L10" s="1">
        <f t="shared" si="5"/>
        <v>3.6756660758297421</v>
      </c>
      <c r="M10" s="1">
        <f t="shared" si="6"/>
        <v>32.826803041695356</v>
      </c>
      <c r="N10" s="1">
        <f t="shared" si="7"/>
        <v>13.881228307422665</v>
      </c>
    </row>
    <row r="11" spans="3:18" x14ac:dyDescent="0.25">
      <c r="D11" s="4">
        <v>39965</v>
      </c>
      <c r="E11">
        <v>1.4134</v>
      </c>
      <c r="F11">
        <v>135.51</v>
      </c>
      <c r="G11" s="3">
        <f t="shared" si="0"/>
        <v>0.34599814927461686</v>
      </c>
      <c r="H11" s="3">
        <f t="shared" si="1"/>
        <v>4.9090454383346227</v>
      </c>
      <c r="I11" s="1">
        <f t="shared" si="2"/>
        <v>2.5502989169787216E-3</v>
      </c>
      <c r="J11" s="1">
        <f t="shared" si="3"/>
        <v>2.1423566720910614E-3</v>
      </c>
      <c r="K11" s="1">
        <f t="shared" si="4"/>
        <v>0.25502989169787216</v>
      </c>
      <c r="L11" s="1">
        <f t="shared" si="5"/>
        <v>0.21423566720910614</v>
      </c>
      <c r="M11" s="1">
        <f t="shared" si="6"/>
        <v>9.3267792824757399E-4</v>
      </c>
      <c r="N11" s="1">
        <f t="shared" si="7"/>
        <v>6.9865927926568192E-2</v>
      </c>
      <c r="P11" t="s">
        <v>7</v>
      </c>
      <c r="R11" s="18">
        <f>CORREL(K7:K28,L7:L28)</f>
        <v>0.63493466978021162</v>
      </c>
    </row>
    <row r="12" spans="3:18" x14ac:dyDescent="0.25">
      <c r="D12" s="4">
        <v>39995</v>
      </c>
      <c r="E12">
        <v>1.4137999999999999</v>
      </c>
      <c r="F12">
        <v>135.33000000000001</v>
      </c>
      <c r="G12" s="3">
        <f t="shared" si="0"/>
        <v>0.34628111475471657</v>
      </c>
      <c r="H12" s="3">
        <f t="shared" si="1"/>
        <v>4.9077162400884147</v>
      </c>
      <c r="I12" s="1">
        <f t="shared" si="2"/>
        <v>2.8296548009970612E-4</v>
      </c>
      <c r="J12" s="1">
        <f t="shared" si="3"/>
        <v>-1.3291982462080298E-3</v>
      </c>
      <c r="K12" s="1">
        <f t="shared" si="4"/>
        <v>2.8296548009970612E-2</v>
      </c>
      <c r="L12" s="1">
        <f t="shared" si="5"/>
        <v>-0.13291982462080298</v>
      </c>
      <c r="M12" s="1">
        <f t="shared" si="6"/>
        <v>6.6189458199176279E-2</v>
      </c>
      <c r="N12" s="1">
        <f t="shared" si="7"/>
        <v>6.861447462043555E-3</v>
      </c>
      <c r="P12" t="s">
        <v>8</v>
      </c>
      <c r="R12" s="18">
        <f>(R11)^2</f>
        <v>0.40314203488890638</v>
      </c>
    </row>
    <row r="13" spans="3:18" x14ac:dyDescent="0.25">
      <c r="D13" s="4">
        <v>40026</v>
      </c>
      <c r="E13">
        <v>1.4272</v>
      </c>
      <c r="F13">
        <v>133.1</v>
      </c>
      <c r="G13" s="3">
        <f t="shared" si="0"/>
        <v>0.3557144828436079</v>
      </c>
      <c r="H13" s="3">
        <f t="shared" si="1"/>
        <v>4.8911007254010661</v>
      </c>
      <c r="I13" s="1">
        <f t="shared" si="2"/>
        <v>9.4333680888913363E-3</v>
      </c>
      <c r="J13" s="1">
        <f t="shared" si="3"/>
        <v>-1.6615514687348565E-2</v>
      </c>
      <c r="K13" s="1">
        <f t="shared" si="4"/>
        <v>0.94333680888913363</v>
      </c>
      <c r="L13" s="1">
        <f t="shared" si="5"/>
        <v>-1.6615514687348565</v>
      </c>
      <c r="M13" s="1">
        <f t="shared" si="6"/>
        <v>0.43265761181301593</v>
      </c>
      <c r="N13" s="1">
        <f t="shared" si="7"/>
        <v>2.5968210534319187</v>
      </c>
    </row>
    <row r="14" spans="3:18" x14ac:dyDescent="0.25">
      <c r="D14" s="4">
        <v>40057</v>
      </c>
      <c r="E14">
        <v>1.4670000000000001</v>
      </c>
      <c r="F14">
        <v>131.07</v>
      </c>
      <c r="G14" s="3">
        <f t="shared" si="0"/>
        <v>0.38321949916084475</v>
      </c>
      <c r="H14" s="3">
        <f t="shared" si="1"/>
        <v>4.8757315316314545</v>
      </c>
      <c r="I14" s="1">
        <f t="shared" si="2"/>
        <v>2.7505016317236841E-2</v>
      </c>
      <c r="J14" s="1">
        <f t="shared" si="3"/>
        <v>-1.5369193769611655E-2</v>
      </c>
      <c r="K14" s="1">
        <f t="shared" si="4"/>
        <v>2.7505016317236839</v>
      </c>
      <c r="L14" s="1">
        <f t="shared" si="5"/>
        <v>-1.5369193769611655</v>
      </c>
      <c r="M14" s="1">
        <f t="shared" si="6"/>
        <v>6.0758895864595477</v>
      </c>
      <c r="N14" s="1">
        <f t="shared" si="7"/>
        <v>2.2106735798888737</v>
      </c>
    </row>
    <row r="15" spans="3:18" x14ac:dyDescent="0.25">
      <c r="D15" s="4">
        <v>40087</v>
      </c>
      <c r="E15">
        <v>1.48</v>
      </c>
      <c r="F15">
        <v>134.66</v>
      </c>
      <c r="G15" s="3">
        <f t="shared" si="0"/>
        <v>0.39204208777602367</v>
      </c>
      <c r="H15" s="3">
        <f t="shared" si="1"/>
        <v>4.9027530831171351</v>
      </c>
      <c r="I15" s="1">
        <f t="shared" si="2"/>
        <v>8.8225886151789279E-3</v>
      </c>
      <c r="J15" s="1">
        <f t="shared" si="3"/>
        <v>2.7021551485680639E-2</v>
      </c>
      <c r="K15" s="1">
        <f t="shared" si="4"/>
        <v>0.88225886151789279</v>
      </c>
      <c r="L15" s="1">
        <f t="shared" si="5"/>
        <v>2.7021551485680639</v>
      </c>
      <c r="M15" s="1">
        <f t="shared" si="6"/>
        <v>0.35603799382391144</v>
      </c>
      <c r="N15" s="1">
        <f t="shared" si="7"/>
        <v>7.5748311750456825</v>
      </c>
    </row>
    <row r="16" spans="3:18" x14ac:dyDescent="0.25">
      <c r="D16" s="4">
        <v>40118</v>
      </c>
      <c r="E16">
        <v>1.5023</v>
      </c>
      <c r="F16">
        <v>129.77000000000001</v>
      </c>
      <c r="G16" s="3">
        <f t="shared" si="0"/>
        <v>0.4069972670862409</v>
      </c>
      <c r="H16" s="3">
        <f t="shared" si="1"/>
        <v>4.8657636527491395</v>
      </c>
      <c r="I16" s="1">
        <f t="shared" si="2"/>
        <v>1.4955179310217226E-2</v>
      </c>
      <c r="J16" s="1">
        <f t="shared" si="3"/>
        <v>-3.6989430367995624E-2</v>
      </c>
      <c r="K16" s="1">
        <f t="shared" si="4"/>
        <v>1.4955179310217226</v>
      </c>
      <c r="L16" s="1">
        <f t="shared" si="5"/>
        <v>-3.6989430367995624</v>
      </c>
      <c r="M16" s="1">
        <f t="shared" si="6"/>
        <v>1.4639747995195629</v>
      </c>
      <c r="N16" s="1">
        <f t="shared" si="7"/>
        <v>13.31415789352358</v>
      </c>
    </row>
    <row r="17" spans="4:15" x14ac:dyDescent="0.25">
      <c r="D17" s="4">
        <v>40148</v>
      </c>
      <c r="E17">
        <v>1.4406000000000001</v>
      </c>
      <c r="F17">
        <v>133.16</v>
      </c>
      <c r="G17" s="3">
        <f t="shared" si="0"/>
        <v>0.36505969347312556</v>
      </c>
      <c r="H17" s="3">
        <f t="shared" si="1"/>
        <v>4.891551412706824</v>
      </c>
      <c r="I17" s="1">
        <f t="shared" si="2"/>
        <v>-4.1937573613115342E-2</v>
      </c>
      <c r="J17" s="1">
        <f t="shared" si="3"/>
        <v>2.5787759957684564E-2</v>
      </c>
      <c r="K17" s="1">
        <f t="shared" si="4"/>
        <v>-4.1937573613115342</v>
      </c>
      <c r="L17" s="1">
        <f t="shared" si="5"/>
        <v>2.5787759957684564</v>
      </c>
      <c r="M17" s="1">
        <f t="shared" si="6"/>
        <v>20.064370634298175</v>
      </c>
      <c r="N17" s="1">
        <f t="shared" si="7"/>
        <v>6.91091523535904</v>
      </c>
    </row>
    <row r="18" spans="4:15" x14ac:dyDescent="0.25">
      <c r="D18" s="4">
        <v>40179</v>
      </c>
      <c r="E18">
        <v>1.3966000000000001</v>
      </c>
      <c r="F18">
        <v>126.15</v>
      </c>
      <c r="G18" s="3">
        <f t="shared" si="0"/>
        <v>0.33404071142979791</v>
      </c>
      <c r="H18" s="3">
        <f t="shared" si="1"/>
        <v>4.837471675087067</v>
      </c>
      <c r="I18" s="1">
        <f t="shared" si="2"/>
        <v>-3.1018982043327648E-2</v>
      </c>
      <c r="J18" s="1">
        <f t="shared" si="3"/>
        <v>-5.407973761975704E-2</v>
      </c>
      <c r="K18" s="1">
        <f t="shared" si="4"/>
        <v>-3.1018982043327648</v>
      </c>
      <c r="L18" s="1">
        <f t="shared" si="5"/>
        <v>-5.407973761975704</v>
      </c>
      <c r="M18" s="1">
        <f t="shared" si="6"/>
        <v>11.47493858516199</v>
      </c>
      <c r="N18" s="1">
        <f t="shared" si="7"/>
        <v>28.706961590800944</v>
      </c>
    </row>
    <row r="19" spans="4:15" x14ac:dyDescent="0.25">
      <c r="D19" s="4">
        <v>40210</v>
      </c>
      <c r="E19">
        <v>1.357</v>
      </c>
      <c r="F19">
        <v>120.92</v>
      </c>
      <c r="G19" s="3">
        <f t="shared" si="0"/>
        <v>0.30527638085273207</v>
      </c>
      <c r="H19" s="3">
        <f t="shared" si="1"/>
        <v>4.7951291699112577</v>
      </c>
      <c r="I19" s="1">
        <f t="shared" si="2"/>
        <v>-2.8764330577065844E-2</v>
      </c>
      <c r="J19" s="1">
        <f t="shared" si="3"/>
        <v>-4.2342505175809286E-2</v>
      </c>
      <c r="K19" s="1">
        <f t="shared" si="4"/>
        <v>-2.8764330577065844</v>
      </c>
      <c r="L19" s="1">
        <f t="shared" si="5"/>
        <v>-4.2342505175809286</v>
      </c>
      <c r="M19" s="1">
        <f t="shared" si="6"/>
        <v>9.9982612365127377</v>
      </c>
      <c r="N19" s="1">
        <f t="shared" si="7"/>
        <v>17.50723296076351</v>
      </c>
    </row>
    <row r="20" spans="4:15" x14ac:dyDescent="0.25">
      <c r="D20" s="4">
        <v>40238</v>
      </c>
      <c r="E20">
        <v>1.3479000000000001</v>
      </c>
      <c r="F20">
        <v>125.93</v>
      </c>
      <c r="G20" s="3">
        <f t="shared" si="0"/>
        <v>0.29854782576208699</v>
      </c>
      <c r="H20" s="3">
        <f t="shared" si="1"/>
        <v>4.8357261970177552</v>
      </c>
      <c r="I20" s="1">
        <f t="shared" si="2"/>
        <v>-6.728555090645072E-3</v>
      </c>
      <c r="J20" s="1">
        <f t="shared" si="3"/>
        <v>4.0597027106497485E-2</v>
      </c>
      <c r="K20" s="1">
        <f t="shared" si="4"/>
        <v>-0.6728555090645072</v>
      </c>
      <c r="L20" s="1">
        <f t="shared" si="5"/>
        <v>4.0597027106497485</v>
      </c>
      <c r="M20" s="1">
        <f t="shared" si="6"/>
        <v>0.91857881976951083</v>
      </c>
      <c r="N20" s="1">
        <f t="shared" si="7"/>
        <v>16.890363000058063</v>
      </c>
    </row>
    <row r="21" spans="4:15" x14ac:dyDescent="0.25">
      <c r="D21" s="4">
        <v>40269</v>
      </c>
      <c r="E21">
        <v>1.3314999999999999</v>
      </c>
      <c r="F21">
        <v>125.81</v>
      </c>
      <c r="G21" s="3">
        <f t="shared" si="0"/>
        <v>0.28630612627184981</v>
      </c>
      <c r="H21" s="3">
        <f t="shared" si="1"/>
        <v>4.8347728323630399</v>
      </c>
      <c r="I21" s="1">
        <f t="shared" si="2"/>
        <v>-1.2241699490237179E-2</v>
      </c>
      <c r="J21" s="1">
        <f t="shared" si="3"/>
        <v>-9.5336465471529408E-4</v>
      </c>
      <c r="K21" s="1">
        <f t="shared" si="4"/>
        <v>-1.2241699490237179</v>
      </c>
      <c r="L21" s="1">
        <f t="shared" si="5"/>
        <v>-9.5336465471529408E-2</v>
      </c>
      <c r="M21" s="1">
        <f t="shared" si="6"/>
        <v>2.2793137107988093</v>
      </c>
      <c r="N21" s="1">
        <f t="shared" si="7"/>
        <v>2.0476073353402624E-3</v>
      </c>
    </row>
    <row r="22" spans="4:15" x14ac:dyDescent="0.25">
      <c r="D22" s="4">
        <v>40299</v>
      </c>
      <c r="E22">
        <v>1.2306999999999999</v>
      </c>
      <c r="F22">
        <v>112.62</v>
      </c>
      <c r="G22" s="3">
        <f t="shared" si="0"/>
        <v>0.20758311319615386</v>
      </c>
      <c r="H22" s="3">
        <f t="shared" si="1"/>
        <v>4.7240193198264722</v>
      </c>
      <c r="I22" s="1">
        <f t="shared" si="2"/>
        <v>-7.8723013075695958E-2</v>
      </c>
      <c r="J22" s="1">
        <f t="shared" si="3"/>
        <v>-0.11075351253656773</v>
      </c>
      <c r="K22" s="1">
        <f t="shared" si="4"/>
        <v>-7.8723013075695958</v>
      </c>
      <c r="L22" s="1">
        <f t="shared" si="5"/>
        <v>-11.075351253656773</v>
      </c>
      <c r="M22" s="1">
        <f t="shared" si="6"/>
        <v>66.550858851813985</v>
      </c>
      <c r="N22" s="1">
        <f t="shared" si="7"/>
        <v>121.55647457376988</v>
      </c>
    </row>
    <row r="23" spans="4:15" x14ac:dyDescent="0.25">
      <c r="D23" s="4">
        <v>40330</v>
      </c>
      <c r="E23">
        <v>1.2271000000000001</v>
      </c>
      <c r="F23">
        <v>108.79</v>
      </c>
      <c r="G23" s="3">
        <f t="shared" si="0"/>
        <v>0.20465366200036514</v>
      </c>
      <c r="H23" s="3">
        <f t="shared" si="1"/>
        <v>4.6894194184329914</v>
      </c>
      <c r="I23" s="1">
        <f t="shared" si="2"/>
        <v>-2.9294511957887182E-3</v>
      </c>
      <c r="J23" s="1">
        <f t="shared" si="3"/>
        <v>-3.4599901393480792E-2</v>
      </c>
      <c r="K23" s="1">
        <f t="shared" si="4"/>
        <v>-0.29294511957887182</v>
      </c>
      <c r="L23" s="1">
        <f t="shared" si="5"/>
        <v>-3.4599901393480792</v>
      </c>
      <c r="M23" s="1">
        <f t="shared" si="6"/>
        <v>0.33467935928951015</v>
      </c>
      <c r="N23" s="1">
        <f t="shared" si="7"/>
        <v>11.627446443754707</v>
      </c>
    </row>
    <row r="24" spans="4:15" x14ac:dyDescent="0.25">
      <c r="D24" s="4">
        <v>40360</v>
      </c>
      <c r="E24">
        <v>1.3028</v>
      </c>
      <c r="F24">
        <v>112.62</v>
      </c>
      <c r="G24" s="3">
        <f t="shared" si="0"/>
        <v>0.26451579441994133</v>
      </c>
      <c r="H24" s="3">
        <f t="shared" si="1"/>
        <v>4.7240193198264722</v>
      </c>
      <c r="I24" s="1">
        <f t="shared" si="2"/>
        <v>5.9862132419576192E-2</v>
      </c>
      <c r="J24" s="1">
        <f t="shared" si="3"/>
        <v>3.4599901393480792E-2</v>
      </c>
      <c r="K24" s="1">
        <f t="shared" si="4"/>
        <v>5.9862132419576195</v>
      </c>
      <c r="L24" s="1">
        <f t="shared" si="5"/>
        <v>3.4599901393480792</v>
      </c>
      <c r="M24" s="1">
        <f t="shared" si="6"/>
        <v>32.497337158860404</v>
      </c>
      <c r="N24" s="1">
        <f t="shared" si="7"/>
        <v>12.320634293810098</v>
      </c>
    </row>
    <row r="25" spans="4:15" x14ac:dyDescent="0.25">
      <c r="D25" s="4">
        <v>40391</v>
      </c>
      <c r="E25">
        <v>1.268</v>
      </c>
      <c r="F25">
        <v>107.07</v>
      </c>
      <c r="G25" s="3">
        <f t="shared" si="0"/>
        <v>0.2374408560150342</v>
      </c>
      <c r="H25" s="3">
        <f t="shared" si="1"/>
        <v>4.6734828261701784</v>
      </c>
      <c r="I25" s="1">
        <f t="shared" si="2"/>
        <v>-2.7074938404907128E-2</v>
      </c>
      <c r="J25" s="1">
        <f t="shared" si="3"/>
        <v>-5.0536493656293757E-2</v>
      </c>
      <c r="K25" s="1">
        <f t="shared" si="4"/>
        <v>-2.707493840490713</v>
      </c>
      <c r="L25" s="1">
        <f t="shared" si="5"/>
        <v>-5.0536493656293757</v>
      </c>
      <c r="M25" s="1">
        <f t="shared" si="6"/>
        <v>8.9584291650417214</v>
      </c>
      <c r="N25" s="1">
        <f t="shared" si="7"/>
        <v>25.035646653520594</v>
      </c>
    </row>
    <row r="26" spans="4:15" x14ac:dyDescent="0.25">
      <c r="D26" s="4">
        <v>40422</v>
      </c>
      <c r="E26">
        <v>1.3648</v>
      </c>
      <c r="F26">
        <v>113.68</v>
      </c>
      <c r="G26" s="3">
        <f t="shared" si="0"/>
        <v>0.31100789775527765</v>
      </c>
      <c r="H26" s="3">
        <f t="shared" si="1"/>
        <v>4.733387483788845</v>
      </c>
      <c r="I26" s="1">
        <f t="shared" si="2"/>
        <v>7.356704174024345E-2</v>
      </c>
      <c r="J26" s="1">
        <f t="shared" si="3"/>
        <v>5.990465761866659E-2</v>
      </c>
      <c r="K26" s="1">
        <f t="shared" si="4"/>
        <v>7.3567041740243448</v>
      </c>
      <c r="L26" s="1">
        <f t="shared" si="5"/>
        <v>5.990465761866659</v>
      </c>
      <c r="M26" s="1">
        <f t="shared" si="6"/>
        <v>50.000943204218359</v>
      </c>
      <c r="N26" s="1">
        <f t="shared" si="7"/>
        <v>36.488265226035253</v>
      </c>
    </row>
    <row r="27" spans="4:15" x14ac:dyDescent="0.25">
      <c r="D27" s="4">
        <v>40452</v>
      </c>
      <c r="E27">
        <v>1.3856999999999999</v>
      </c>
      <c r="F27">
        <v>111.87</v>
      </c>
      <c r="G27" s="3">
        <f t="shared" si="0"/>
        <v>0.32620542712253231</v>
      </c>
      <c r="H27" s="3">
        <f t="shared" si="1"/>
        <v>4.7173374828588388</v>
      </c>
      <c r="I27" s="1">
        <f t="shared" si="2"/>
        <v>1.5197529367254659E-2</v>
      </c>
      <c r="J27" s="1">
        <f t="shared" si="3"/>
        <v>-1.6050000930006192E-2</v>
      </c>
      <c r="K27" s="1">
        <f t="shared" si="4"/>
        <v>1.5197529367254659</v>
      </c>
      <c r="L27" s="1">
        <f t="shared" si="5"/>
        <v>-1.6050000930006192</v>
      </c>
      <c r="M27" s="1">
        <f t="shared" si="6"/>
        <v>1.5232083411387702</v>
      </c>
      <c r="N27" s="1">
        <f t="shared" si="7"/>
        <v>2.4177579297322707</v>
      </c>
    </row>
    <row r="28" spans="4:15" ht="15.75" thickBot="1" x14ac:dyDescent="0.3">
      <c r="D28" s="4">
        <v>40483</v>
      </c>
      <c r="E28">
        <v>1.3647</v>
      </c>
      <c r="F28">
        <v>113.72</v>
      </c>
      <c r="G28" s="3">
        <f t="shared" si="0"/>
        <v>0.31093462426193108</v>
      </c>
      <c r="H28" s="3">
        <f t="shared" si="1"/>
        <v>4.7337392867827992</v>
      </c>
      <c r="I28" s="1">
        <f t="shared" si="2"/>
        <v>-1.5270802860601229E-2</v>
      </c>
      <c r="J28" s="1">
        <f t="shared" si="3"/>
        <v>1.6401803923960401E-2</v>
      </c>
      <c r="K28" s="1">
        <f t="shared" si="4"/>
        <v>-1.5270802860601229</v>
      </c>
      <c r="L28" s="1">
        <f t="shared" si="5"/>
        <v>1.6401803923960401</v>
      </c>
      <c r="M28" s="1">
        <f t="shared" si="6"/>
        <v>3.285699855459367</v>
      </c>
      <c r="N28" s="1">
        <f t="shared" si="7"/>
        <v>2.8570003760372464</v>
      </c>
    </row>
    <row r="29" spans="4:15" ht="15.75" thickBot="1" x14ac:dyDescent="0.3">
      <c r="J29" s="12" t="s">
        <v>10</v>
      </c>
      <c r="K29" s="13">
        <f>AVERAGE(K7:K28)</f>
        <v>0.28556966786351512</v>
      </c>
      <c r="L29" s="14">
        <f>AVERAGE(L7:L28)</f>
        <v>-5.0085970056116966E-2</v>
      </c>
      <c r="M29" s="15">
        <f>SUM(M7:M28)</f>
        <v>275.4278421495116</v>
      </c>
      <c r="N29" s="16">
        <f>SUM(N7:N28)</f>
        <v>410.64834364664551</v>
      </c>
      <c r="O29" s="17" t="s">
        <v>12</v>
      </c>
    </row>
  </sheetData>
  <sheetProtection algorithmName="SHA-512" hashValue="z9E60HUr5wPEkislU9THcU7D0QK9vNtvDmp9+sjYD6UUparcKA1x7cYMGaqocF3aJpi3AMSJCTgbRwNY7jZT5w==" saltValue="yFayZEtltkin15erG/RSvw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T33"/>
  <sheetViews>
    <sheetView zoomScale="70" zoomScaleNormal="70" workbookViewId="0">
      <selection activeCell="I22" sqref="I22:K24"/>
    </sheetView>
  </sheetViews>
  <sheetFormatPr baseColWidth="10" defaultRowHeight="15" x14ac:dyDescent="0.25"/>
  <cols>
    <col min="3" max="3" width="12.28515625" customWidth="1"/>
    <col min="6" max="6" width="13.42578125" bestFit="1" customWidth="1"/>
    <col min="16" max="16" width="29.28515625" bestFit="1" customWidth="1"/>
  </cols>
  <sheetData>
    <row r="3" spans="3:20" x14ac:dyDescent="0.25">
      <c r="C3" s="8" t="s">
        <v>16</v>
      </c>
      <c r="D3" s="8"/>
      <c r="E3" s="8"/>
      <c r="F3" s="8"/>
      <c r="G3" s="8"/>
      <c r="H3" s="8"/>
      <c r="I3" s="8"/>
      <c r="J3" s="8"/>
      <c r="K3" s="8"/>
      <c r="L3" s="8"/>
      <c r="M3" s="8"/>
    </row>
    <row r="6" spans="3:20" x14ac:dyDescent="0.25">
      <c r="C6" s="11" t="s">
        <v>13</v>
      </c>
      <c r="D6" s="23" t="s">
        <v>14</v>
      </c>
      <c r="E6" s="24" t="s">
        <v>15</v>
      </c>
      <c r="F6" s="23" t="s">
        <v>17</v>
      </c>
      <c r="G6" s="24" t="s">
        <v>18</v>
      </c>
      <c r="H6" s="23" t="s">
        <v>14</v>
      </c>
      <c r="I6" s="24" t="s">
        <v>15</v>
      </c>
      <c r="J6" s="23" t="s">
        <v>9</v>
      </c>
      <c r="K6" s="24" t="s">
        <v>9</v>
      </c>
      <c r="L6" s="23" t="s">
        <v>11</v>
      </c>
      <c r="M6" s="24" t="s">
        <v>11</v>
      </c>
    </row>
    <row r="7" spans="3:20" x14ac:dyDescent="0.25">
      <c r="C7" s="20">
        <v>41641</v>
      </c>
      <c r="D7" s="21">
        <v>0.89034999999999997</v>
      </c>
      <c r="E7" s="19">
        <v>1224</v>
      </c>
      <c r="F7" s="1">
        <f>LOG(D7)</f>
        <v>-5.0439236963788513E-2</v>
      </c>
      <c r="G7" s="1">
        <f>LOG(E7)</f>
        <v>3.0877814178095422</v>
      </c>
    </row>
    <row r="8" spans="3:20" x14ac:dyDescent="0.25">
      <c r="C8" s="20">
        <v>41673</v>
      </c>
      <c r="D8" s="21">
        <v>0.87504999999999999</v>
      </c>
      <c r="E8" s="19">
        <v>107.1</v>
      </c>
      <c r="F8" s="1">
        <f t="shared" ref="F8:F32" si="0">LOG(D8)</f>
        <v>-5.7967130859174633E-2</v>
      </c>
      <c r="G8" s="1">
        <f t="shared" ref="G8:G32" si="1">LOG(E8)</f>
        <v>2.0297894708318558</v>
      </c>
      <c r="H8" s="1">
        <f>F8-F7</f>
        <v>-7.5278938953861202E-3</v>
      </c>
      <c r="I8" s="1">
        <f>G8-G7</f>
        <v>-1.0579919469776864</v>
      </c>
      <c r="J8">
        <f>H8*100</f>
        <v>-0.75278938953861196</v>
      </c>
      <c r="K8">
        <f>I8*100</f>
        <v>-105.79919469776864</v>
      </c>
      <c r="L8">
        <f>(J8-$J$33)^2</f>
        <v>0.11635393292862845</v>
      </c>
      <c r="M8">
        <f>(K8-$K$33)^2</f>
        <v>9914.2654453457853</v>
      </c>
    </row>
    <row r="9" spans="3:20" ht="15.75" thickBot="1" x14ac:dyDescent="0.3">
      <c r="C9" s="20">
        <v>41701</v>
      </c>
      <c r="D9" s="21">
        <v>0.89495000000000002</v>
      </c>
      <c r="E9" s="19">
        <v>108.8</v>
      </c>
      <c r="F9" s="1">
        <f t="shared" si="0"/>
        <v>-4.8201227623388902E-2</v>
      </c>
      <c r="G9" s="1">
        <f t="shared" si="1"/>
        <v>2.0366288953621612</v>
      </c>
      <c r="H9" s="1">
        <f t="shared" ref="H9:H32" si="2">F9-F8</f>
        <v>9.7659032357857306E-3</v>
      </c>
      <c r="I9" s="1">
        <f t="shared" ref="I9:I32" si="3">G9-G8</f>
        <v>6.8394245303053935E-3</v>
      </c>
      <c r="J9">
        <f t="shared" ref="J9:J32" si="4">H9*100</f>
        <v>0.97659032357857312</v>
      </c>
      <c r="K9">
        <f t="shared" ref="K9:K32" si="5">I9*100</f>
        <v>0.68394245303053935</v>
      </c>
      <c r="L9">
        <f t="shared" ref="L9:L32" si="6">(J9-$J$33)^2</f>
        <v>1.927301339738646</v>
      </c>
      <c r="M9">
        <f t="shared" ref="M9:M32" si="7">(K9-$K$33)^2</f>
        <v>47.785873183782542</v>
      </c>
      <c r="Q9" s="22" t="s">
        <v>14</v>
      </c>
      <c r="R9" s="5" t="s">
        <v>15</v>
      </c>
    </row>
    <row r="10" spans="3:20" x14ac:dyDescent="0.25">
      <c r="C10" s="20">
        <v>41731</v>
      </c>
      <c r="D10" s="21">
        <v>0.924875</v>
      </c>
      <c r="E10" s="19">
        <v>104.8</v>
      </c>
      <c r="F10" s="1">
        <f t="shared" si="0"/>
        <v>-3.3916959670260489E-2</v>
      </c>
      <c r="G10" s="1">
        <f t="shared" si="1"/>
        <v>2.0203612826477078</v>
      </c>
      <c r="H10" s="1">
        <f t="shared" si="2"/>
        <v>1.4284267953128413E-2</v>
      </c>
      <c r="I10" s="1">
        <f t="shared" si="3"/>
        <v>-1.6267612714453428E-2</v>
      </c>
      <c r="J10">
        <f t="shared" si="4"/>
        <v>1.4284267953128413</v>
      </c>
      <c r="K10">
        <f t="shared" si="5"/>
        <v>-1.6267612714453428</v>
      </c>
      <c r="L10">
        <f t="shared" si="6"/>
        <v>3.3860020954970134</v>
      </c>
      <c r="M10">
        <f t="shared" si="7"/>
        <v>21.17867055983729</v>
      </c>
      <c r="P10" s="26" t="s">
        <v>5</v>
      </c>
      <c r="Q10" s="27">
        <f>SQRT(L33/25)</f>
        <v>1.0818212849149149</v>
      </c>
      <c r="R10" s="28">
        <f>SQRT(M33/25)</f>
        <v>20.673525282903817</v>
      </c>
    </row>
    <row r="11" spans="3:20" ht="15.75" thickBot="1" x14ac:dyDescent="0.3">
      <c r="C11" s="20">
        <v>41760</v>
      </c>
      <c r="D11" s="21">
        <v>0.92727499999999996</v>
      </c>
      <c r="E11" s="19">
        <v>107.2</v>
      </c>
      <c r="F11" s="1">
        <f t="shared" si="0"/>
        <v>-3.2791448950352402E-2</v>
      </c>
      <c r="G11" s="1">
        <f t="shared" si="1"/>
        <v>2.030194785356751</v>
      </c>
      <c r="H11" s="1">
        <f t="shared" si="2"/>
        <v>1.1255107199080877E-3</v>
      </c>
      <c r="I11" s="1">
        <f t="shared" si="3"/>
        <v>9.8335027090432625E-3</v>
      </c>
      <c r="J11">
        <f t="shared" si="4"/>
        <v>0.11255107199080877</v>
      </c>
      <c r="K11">
        <f t="shared" si="5"/>
        <v>0.98335027090432625</v>
      </c>
      <c r="L11">
        <f t="shared" si="6"/>
        <v>0.27482080290355465</v>
      </c>
      <c r="M11">
        <f t="shared" si="7"/>
        <v>52.014970643119923</v>
      </c>
      <c r="P11" s="30" t="s">
        <v>6</v>
      </c>
      <c r="Q11" s="31">
        <f>Q10*SQRT(12)</f>
        <v>3.7475388603641577</v>
      </c>
      <c r="R11" s="32">
        <f>R10*SQRT(12)</f>
        <v>71.615192323098313</v>
      </c>
    </row>
    <row r="12" spans="3:20" ht="15.75" thickBot="1" x14ac:dyDescent="0.3">
      <c r="C12" s="20">
        <v>41792</v>
      </c>
      <c r="D12" s="21">
        <v>0.92474000000000001</v>
      </c>
      <c r="E12" s="19">
        <v>108.2</v>
      </c>
      <c r="F12" s="1">
        <f t="shared" si="0"/>
        <v>-3.3980356382723405E-2</v>
      </c>
      <c r="G12" s="1">
        <f t="shared" si="1"/>
        <v>2.0342272607705505</v>
      </c>
      <c r="H12" s="1">
        <f t="shared" si="2"/>
        <v>-1.188907432371003E-3</v>
      </c>
      <c r="I12" s="1">
        <f t="shared" si="3"/>
        <v>4.0324754137994745E-3</v>
      </c>
      <c r="J12">
        <f t="shared" si="4"/>
        <v>-0.1188907432371003</v>
      </c>
      <c r="K12">
        <f t="shared" si="5"/>
        <v>0.40324754137994745</v>
      </c>
      <c r="L12">
        <f t="shared" si="6"/>
        <v>8.5726993225199111E-2</v>
      </c>
      <c r="M12">
        <f t="shared" si="7"/>
        <v>43.983925036262235</v>
      </c>
      <c r="O12" s="29"/>
      <c r="P12" s="29"/>
      <c r="Q12" s="29"/>
      <c r="R12" s="29"/>
      <c r="S12" s="29"/>
      <c r="T12" s="29"/>
    </row>
    <row r="13" spans="3:20" x14ac:dyDescent="0.25">
      <c r="C13" s="20">
        <v>41821</v>
      </c>
      <c r="D13" s="21">
        <v>0.93464499999999995</v>
      </c>
      <c r="E13" s="19">
        <v>112.1</v>
      </c>
      <c r="F13" s="1">
        <f t="shared" si="0"/>
        <v>-2.9353312995840639E-2</v>
      </c>
      <c r="G13" s="1">
        <f t="shared" si="1"/>
        <v>2.0496056125949731</v>
      </c>
      <c r="H13" s="1">
        <f t="shared" si="2"/>
        <v>4.6270433868827662E-3</v>
      </c>
      <c r="I13" s="1">
        <f t="shared" si="3"/>
        <v>1.5378351824422598E-2</v>
      </c>
      <c r="J13">
        <f t="shared" si="4"/>
        <v>0.46270433868827665</v>
      </c>
      <c r="K13">
        <f t="shared" si="5"/>
        <v>1.5378351824422598</v>
      </c>
      <c r="L13">
        <f t="shared" si="6"/>
        <v>0.76455228512899343</v>
      </c>
      <c r="M13">
        <f t="shared" si="7"/>
        <v>60.320470338476625</v>
      </c>
      <c r="O13" s="29"/>
      <c r="P13" s="26" t="s">
        <v>7</v>
      </c>
      <c r="Q13" s="27"/>
      <c r="R13" s="28">
        <f>CORREL(J8:J32,K8:K32)</f>
        <v>0.16193678036903228</v>
      </c>
      <c r="S13" s="29"/>
      <c r="T13" s="29"/>
    </row>
    <row r="14" spans="3:20" ht="15.75" thickBot="1" x14ac:dyDescent="0.3">
      <c r="C14" s="20">
        <v>41869</v>
      </c>
      <c r="D14" s="21">
        <v>0.93233500000000002</v>
      </c>
      <c r="E14" s="19">
        <v>102.6</v>
      </c>
      <c r="F14" s="1">
        <f t="shared" si="0"/>
        <v>-3.0428011991156773E-2</v>
      </c>
      <c r="G14" s="1">
        <f t="shared" si="1"/>
        <v>2.0111473607757975</v>
      </c>
      <c r="H14" s="1">
        <f t="shared" si="2"/>
        <v>-1.074698995316134E-3</v>
      </c>
      <c r="I14" s="1">
        <f t="shared" si="3"/>
        <v>-3.8458251819175615E-2</v>
      </c>
      <c r="J14">
        <f t="shared" si="4"/>
        <v>-0.1074698995316134</v>
      </c>
      <c r="K14">
        <f t="shared" si="5"/>
        <v>-3.8458251819175615</v>
      </c>
      <c r="L14">
        <f t="shared" si="6"/>
        <v>9.2545285915979561E-2</v>
      </c>
      <c r="M14">
        <f t="shared" si="7"/>
        <v>5.6785224330489523</v>
      </c>
      <c r="O14" s="29"/>
      <c r="P14" s="30" t="s">
        <v>8</v>
      </c>
      <c r="Q14" s="31"/>
      <c r="R14" s="32">
        <f>R13^2</f>
        <v>2.6223520836288199E-2</v>
      </c>
      <c r="S14" s="29"/>
      <c r="T14" s="29"/>
    </row>
    <row r="15" spans="3:20" x14ac:dyDescent="0.25">
      <c r="C15" s="20">
        <v>41884</v>
      </c>
      <c r="D15" s="21">
        <v>0.92784</v>
      </c>
      <c r="E15" s="19">
        <v>101</v>
      </c>
      <c r="F15" s="1">
        <f t="shared" si="0"/>
        <v>-3.2526908595859771E-2</v>
      </c>
      <c r="G15" s="1">
        <f t="shared" si="1"/>
        <v>2.0043213737826426</v>
      </c>
      <c r="H15" s="1">
        <f t="shared" si="2"/>
        <v>-2.0988966047029989E-3</v>
      </c>
      <c r="I15" s="1">
        <f t="shared" si="3"/>
        <v>-6.8259869931548423E-3</v>
      </c>
      <c r="J15">
        <f t="shared" si="4"/>
        <v>-0.20988966047029989</v>
      </c>
      <c r="K15">
        <f t="shared" si="5"/>
        <v>-0.68259869931548423</v>
      </c>
      <c r="L15">
        <f t="shared" si="6"/>
        <v>4.072033657494812E-2</v>
      </c>
      <c r="M15">
        <f t="shared" si="7"/>
        <v>30.760240524516881</v>
      </c>
      <c r="O15" s="29"/>
      <c r="P15" s="29"/>
      <c r="Q15" s="29"/>
      <c r="R15" s="29"/>
      <c r="S15" s="29"/>
      <c r="T15" s="29"/>
    </row>
    <row r="16" spans="3:20" x14ac:dyDescent="0.25">
      <c r="C16" s="20">
        <v>41913</v>
      </c>
      <c r="D16" s="21">
        <v>0.87338499999999997</v>
      </c>
      <c r="E16" s="19">
        <v>96.27</v>
      </c>
      <c r="F16" s="1">
        <f t="shared" si="0"/>
        <v>-5.8794271165731313E-2</v>
      </c>
      <c r="G16" s="1">
        <f t="shared" si="1"/>
        <v>1.9834909718151665</v>
      </c>
      <c r="H16" s="1">
        <f t="shared" si="2"/>
        <v>-2.6267362569871541E-2</v>
      </c>
      <c r="I16" s="1">
        <f t="shared" si="3"/>
        <v>-2.0830401967476098E-2</v>
      </c>
      <c r="J16">
        <f t="shared" si="4"/>
        <v>-2.626736256987154</v>
      </c>
      <c r="K16">
        <f t="shared" si="5"/>
        <v>-2.0830401967476098</v>
      </c>
      <c r="L16">
        <f t="shared" si="6"/>
        <v>4.9064632946460431</v>
      </c>
      <c r="M16">
        <f t="shared" si="7"/>
        <v>17.187243360248516</v>
      </c>
    </row>
    <row r="17" spans="3:13" x14ac:dyDescent="0.25">
      <c r="C17" s="20">
        <v>41946</v>
      </c>
      <c r="D17" s="21">
        <v>0.86852499999999999</v>
      </c>
      <c r="E17" s="19">
        <v>84.78</v>
      </c>
      <c r="F17" s="1">
        <f t="shared" si="0"/>
        <v>-6.1217676116382187E-2</v>
      </c>
      <c r="G17" s="1">
        <f t="shared" si="1"/>
        <v>1.9282934122322022</v>
      </c>
      <c r="H17" s="1">
        <f t="shared" si="2"/>
        <v>-2.4234049506508745E-3</v>
      </c>
      <c r="I17" s="1">
        <f t="shared" si="3"/>
        <v>-5.5197559582964351E-2</v>
      </c>
      <c r="J17">
        <f t="shared" si="4"/>
        <v>-0.24234049506508745</v>
      </c>
      <c r="K17">
        <f t="shared" si="5"/>
        <v>-5.5197559582964351</v>
      </c>
      <c r="L17">
        <f t="shared" si="6"/>
        <v>2.8676703297525606E-2</v>
      </c>
      <c r="M17">
        <f t="shared" si="7"/>
        <v>0.50272960221900587</v>
      </c>
    </row>
    <row r="18" spans="3:13" x14ac:dyDescent="0.25">
      <c r="C18" s="20">
        <v>41974</v>
      </c>
      <c r="D18" s="21">
        <v>0.8498</v>
      </c>
      <c r="E18" s="19">
        <v>72.94</v>
      </c>
      <c r="F18" s="1">
        <f t="shared" si="0"/>
        <v>-7.0683273246504391E-2</v>
      </c>
      <c r="G18" s="1">
        <f t="shared" si="1"/>
        <v>1.8629657589777624</v>
      </c>
      <c r="H18" s="1">
        <f t="shared" si="2"/>
        <v>-9.4655971301222039E-3</v>
      </c>
      <c r="I18" s="1">
        <f t="shared" si="3"/>
        <v>-6.5327653254439788E-2</v>
      </c>
      <c r="J18">
        <f t="shared" si="4"/>
        <v>-0.94655971301222042</v>
      </c>
      <c r="K18">
        <f t="shared" si="5"/>
        <v>-6.5327653254439788</v>
      </c>
      <c r="L18">
        <f t="shared" si="6"/>
        <v>0.28609366881102755</v>
      </c>
      <c r="M18">
        <f t="shared" si="7"/>
        <v>9.2400857034426645E-2</v>
      </c>
    </row>
    <row r="19" spans="3:13" x14ac:dyDescent="0.25">
      <c r="C19" s="20">
        <v>42006</v>
      </c>
      <c r="D19" s="21">
        <v>0.81198999999999999</v>
      </c>
      <c r="E19" s="19">
        <v>58.22</v>
      </c>
      <c r="F19" s="1">
        <f t="shared" si="0"/>
        <v>-9.0449319245969426E-2</v>
      </c>
      <c r="G19" s="1">
        <f t="shared" si="1"/>
        <v>1.7650722011027919</v>
      </c>
      <c r="H19" s="1">
        <f t="shared" si="2"/>
        <v>-1.9766045999465034E-2</v>
      </c>
      <c r="I19" s="1">
        <f t="shared" si="3"/>
        <v>-9.7893557874970449E-2</v>
      </c>
      <c r="J19">
        <f t="shared" si="4"/>
        <v>-1.9766045999465034</v>
      </c>
      <c r="K19">
        <f t="shared" si="5"/>
        <v>-9.789355787497044</v>
      </c>
      <c r="L19">
        <f t="shared" si="6"/>
        <v>2.4489812836762455</v>
      </c>
      <c r="M19">
        <f t="shared" si="7"/>
        <v>12.677627070308404</v>
      </c>
    </row>
    <row r="20" spans="3:13" x14ac:dyDescent="0.25">
      <c r="C20" s="20">
        <v>42037</v>
      </c>
      <c r="D20" s="21">
        <v>0.78043499999999999</v>
      </c>
      <c r="E20" s="19">
        <v>55.74</v>
      </c>
      <c r="F20" s="1">
        <f t="shared" si="0"/>
        <v>-0.10766326212987849</v>
      </c>
      <c r="G20" s="1">
        <f t="shared" si="1"/>
        <v>1.7461669643772855</v>
      </c>
      <c r="H20" s="1">
        <f t="shared" si="2"/>
        <v>-1.7213942883909067E-2</v>
      </c>
      <c r="I20" s="1">
        <f t="shared" si="3"/>
        <v>-1.890523672550648E-2</v>
      </c>
      <c r="J20">
        <f t="shared" si="4"/>
        <v>-1.7213942883909068</v>
      </c>
      <c r="K20">
        <f t="shared" si="5"/>
        <v>-1.890523672550648</v>
      </c>
      <c r="L20">
        <f t="shared" si="6"/>
        <v>1.7153450563384389</v>
      </c>
      <c r="M20">
        <f t="shared" si="7"/>
        <v>18.820556746543076</v>
      </c>
    </row>
    <row r="21" spans="3:13" x14ac:dyDescent="0.25">
      <c r="C21" s="20">
        <v>42065</v>
      </c>
      <c r="D21" s="21">
        <v>0.77668999999999999</v>
      </c>
      <c r="E21" s="19">
        <v>60.19</v>
      </c>
      <c r="F21" s="1">
        <f t="shared" si="0"/>
        <v>-0.1097522864159264</v>
      </c>
      <c r="G21" s="1">
        <f t="shared" si="1"/>
        <v>1.7795243433247898</v>
      </c>
      <c r="H21" s="1">
        <f t="shared" si="2"/>
        <v>-2.0890242860479025E-3</v>
      </c>
      <c r="I21" s="1">
        <f t="shared" si="3"/>
        <v>3.3357378947504346E-2</v>
      </c>
      <c r="J21">
        <f t="shared" si="4"/>
        <v>-0.20890242860479025</v>
      </c>
      <c r="K21">
        <f t="shared" si="5"/>
        <v>3.3357378947504346</v>
      </c>
      <c r="L21">
        <f t="shared" si="6"/>
        <v>4.1119743778437655E-2</v>
      </c>
      <c r="M21">
        <f t="shared" si="7"/>
        <v>91.480198299981367</v>
      </c>
    </row>
    <row r="22" spans="3:13" x14ac:dyDescent="0.25">
      <c r="C22" s="20">
        <v>42095</v>
      </c>
      <c r="D22" s="21">
        <v>0.75995000000000001</v>
      </c>
      <c r="E22" s="19">
        <v>58.19</v>
      </c>
      <c r="F22" s="1">
        <f t="shared" si="0"/>
        <v>-0.11921498066450684</v>
      </c>
      <c r="G22" s="1">
        <f t="shared" si="1"/>
        <v>1.7648483571934108</v>
      </c>
      <c r="H22" s="1">
        <f t="shared" si="2"/>
        <v>-9.4626942485804416E-3</v>
      </c>
      <c r="I22" s="1">
        <f t="shared" si="3"/>
        <v>-1.4675986131378993E-2</v>
      </c>
      <c r="J22">
        <f t="shared" si="4"/>
        <v>-0.94626942485804411</v>
      </c>
      <c r="K22">
        <f t="shared" si="5"/>
        <v>-1.4675986131378993</v>
      </c>
      <c r="L22">
        <f t="shared" si="6"/>
        <v>0.28578321602105194</v>
      </c>
      <c r="M22">
        <f t="shared" si="7"/>
        <v>22.668945637785587</v>
      </c>
    </row>
    <row r="23" spans="3:13" x14ac:dyDescent="0.25">
      <c r="C23" s="20">
        <v>42125</v>
      </c>
      <c r="D23" s="21">
        <v>0.78374999999999995</v>
      </c>
      <c r="E23" s="19">
        <v>67.790000000000006</v>
      </c>
      <c r="F23" s="1">
        <f t="shared" si="0"/>
        <v>-0.10582244616122717</v>
      </c>
      <c r="G23" s="1">
        <f t="shared" si="1"/>
        <v>1.8311656339094424</v>
      </c>
      <c r="H23" s="1">
        <f t="shared" si="2"/>
        <v>1.3392534503279666E-2</v>
      </c>
      <c r="I23" s="1">
        <f t="shared" si="3"/>
        <v>6.6317276716031603E-2</v>
      </c>
      <c r="J23">
        <f t="shared" si="4"/>
        <v>1.3392534503279665</v>
      </c>
      <c r="K23">
        <f t="shared" si="5"/>
        <v>6.6317276716031603</v>
      </c>
      <c r="L23">
        <f t="shared" si="6"/>
        <v>3.0657765849215584</v>
      </c>
      <c r="M23">
        <f t="shared" si="7"/>
        <v>165.39292076581413</v>
      </c>
    </row>
    <row r="24" spans="3:13" x14ac:dyDescent="0.25">
      <c r="C24" s="20">
        <v>42156</v>
      </c>
      <c r="D24" s="21">
        <v>0.76080000000000003</v>
      </c>
      <c r="E24" s="19">
        <v>65.510000000000005</v>
      </c>
      <c r="F24" s="1">
        <f t="shared" si="0"/>
        <v>-0.11872949607064247</v>
      </c>
      <c r="G24" s="1">
        <f t="shared" si="1"/>
        <v>1.8163075994319398</v>
      </c>
      <c r="H24" s="1">
        <f t="shared" si="2"/>
        <v>-1.2907049909415297E-2</v>
      </c>
      <c r="I24" s="1">
        <f t="shared" si="3"/>
        <v>-1.4858034477502668E-2</v>
      </c>
      <c r="J24">
        <f t="shared" si="4"/>
        <v>-1.2907049909415296</v>
      </c>
      <c r="K24">
        <f t="shared" si="5"/>
        <v>-1.4858034477502668</v>
      </c>
      <c r="L24">
        <f t="shared" si="6"/>
        <v>0.77268059843370662</v>
      </c>
      <c r="M24">
        <f t="shared" si="7"/>
        <v>22.495923641806552</v>
      </c>
    </row>
    <row r="25" spans="3:13" x14ac:dyDescent="0.25">
      <c r="C25" s="20">
        <v>42186</v>
      </c>
      <c r="D25" s="21">
        <v>0.76515</v>
      </c>
      <c r="E25" s="19">
        <v>62.47</v>
      </c>
      <c r="F25" s="1">
        <f t="shared" si="0"/>
        <v>-0.11625341741313185</v>
      </c>
      <c r="G25" s="1">
        <f t="shared" si="1"/>
        <v>1.7956715059460218</v>
      </c>
      <c r="H25" s="1">
        <f t="shared" si="2"/>
        <v>2.4760786575106219E-3</v>
      </c>
      <c r="I25" s="1">
        <f t="shared" si="3"/>
        <v>-2.0636093485917995E-2</v>
      </c>
      <c r="J25">
        <f t="shared" si="4"/>
        <v>0.24760786575106219</v>
      </c>
      <c r="K25">
        <f t="shared" si="5"/>
        <v>-2.0636093485917995</v>
      </c>
      <c r="L25">
        <f t="shared" si="6"/>
        <v>0.43466374223110671</v>
      </c>
      <c r="M25">
        <f t="shared" si="7"/>
        <v>17.348731796987998</v>
      </c>
    </row>
    <row r="26" spans="3:13" x14ac:dyDescent="0.25">
      <c r="C26" s="20">
        <v>42219</v>
      </c>
      <c r="D26" s="21">
        <v>0.72807500000000003</v>
      </c>
      <c r="E26" s="19">
        <v>50.19</v>
      </c>
      <c r="F26" s="1">
        <f t="shared" si="0"/>
        <v>-0.13782388111493313</v>
      </c>
      <c r="G26" s="1">
        <f t="shared" si="1"/>
        <v>1.7006171956820568</v>
      </c>
      <c r="H26" s="1">
        <f t="shared" si="2"/>
        <v>-2.1570463701801282E-2</v>
      </c>
      <c r="I26" s="1">
        <f t="shared" si="3"/>
        <v>-9.5054310263964936E-2</v>
      </c>
      <c r="J26">
        <f t="shared" si="4"/>
        <v>-2.1570463701801281</v>
      </c>
      <c r="K26">
        <f t="shared" si="5"/>
        <v>-9.5054310263964936</v>
      </c>
      <c r="L26">
        <f t="shared" si="6"/>
        <v>3.0462951561864333</v>
      </c>
      <c r="M26">
        <f t="shared" si="7"/>
        <v>10.73637489119319</v>
      </c>
    </row>
    <row r="27" spans="3:13" x14ac:dyDescent="0.25">
      <c r="C27" s="20">
        <v>42248</v>
      </c>
      <c r="D27" s="21">
        <v>0.70206999999999997</v>
      </c>
      <c r="E27" s="19">
        <v>50.36</v>
      </c>
      <c r="F27" s="1">
        <f t="shared" si="0"/>
        <v>-0.1536195843115995</v>
      </c>
      <c r="G27" s="1">
        <f t="shared" si="1"/>
        <v>1.7020857214358249</v>
      </c>
      <c r="H27" s="1">
        <f t="shared" si="2"/>
        <v>-1.5795703196666372E-2</v>
      </c>
      <c r="I27" s="1">
        <f t="shared" si="3"/>
        <v>1.4685257537681018E-3</v>
      </c>
      <c r="J27">
        <f t="shared" si="4"/>
        <v>-1.5795703196666371</v>
      </c>
      <c r="K27">
        <f t="shared" si="5"/>
        <v>0.14685257537681018</v>
      </c>
      <c r="L27">
        <f t="shared" si="6"/>
        <v>1.3639620375185697</v>
      </c>
      <c r="M27">
        <f t="shared" si="7"/>
        <v>40.64882121564218</v>
      </c>
    </row>
    <row r="28" spans="3:13" x14ac:dyDescent="0.25">
      <c r="C28" s="20">
        <v>42278</v>
      </c>
      <c r="D28" s="21">
        <v>0.70303499999999997</v>
      </c>
      <c r="E28" s="19">
        <v>48.38</v>
      </c>
      <c r="F28" s="1">
        <f t="shared" si="0"/>
        <v>-0.15302305346027115</v>
      </c>
      <c r="G28" s="1">
        <f t="shared" si="1"/>
        <v>1.6846658640258609</v>
      </c>
      <c r="H28" s="1">
        <f t="shared" si="2"/>
        <v>5.9653085132835293E-4</v>
      </c>
      <c r="I28" s="1">
        <f t="shared" si="3"/>
        <v>-1.741985740996399E-2</v>
      </c>
      <c r="J28">
        <f t="shared" si="4"/>
        <v>5.9653085132835293E-2</v>
      </c>
      <c r="K28">
        <f t="shared" si="5"/>
        <v>-1.741985740996399</v>
      </c>
      <c r="L28">
        <f t="shared" si="6"/>
        <v>0.22215720225547081</v>
      </c>
      <c r="M28">
        <f t="shared" si="7"/>
        <v>20.131414546392026</v>
      </c>
    </row>
    <row r="29" spans="3:13" x14ac:dyDescent="0.25">
      <c r="C29" s="20">
        <v>42311</v>
      </c>
      <c r="D29" s="21">
        <v>0.71814999999999996</v>
      </c>
      <c r="E29" s="19">
        <v>50.54</v>
      </c>
      <c r="F29" s="1">
        <f t="shared" si="0"/>
        <v>-0.14378483518878646</v>
      </c>
      <c r="G29" s="1">
        <f t="shared" si="1"/>
        <v>1.7036352375838959</v>
      </c>
      <c r="H29" s="1">
        <f t="shared" si="2"/>
        <v>9.2382182714846883E-3</v>
      </c>
      <c r="I29" s="1">
        <f t="shared" si="3"/>
        <v>1.8969373558034963E-2</v>
      </c>
      <c r="J29">
        <f t="shared" si="4"/>
        <v>0.92382182714846883</v>
      </c>
      <c r="K29">
        <f t="shared" si="5"/>
        <v>1.8969373558034963</v>
      </c>
      <c r="L29">
        <f t="shared" si="6"/>
        <v>1.7835717184170827</v>
      </c>
      <c r="M29">
        <f t="shared" si="7"/>
        <v>66.027448841879405</v>
      </c>
    </row>
    <row r="30" spans="3:13" x14ac:dyDescent="0.25">
      <c r="C30" s="20">
        <v>42339</v>
      </c>
      <c r="D30" s="21">
        <v>0.73269499999999999</v>
      </c>
      <c r="E30" s="19">
        <v>45.09</v>
      </c>
      <c r="F30" s="1">
        <f t="shared" si="0"/>
        <v>-0.13507677212936994</v>
      </c>
      <c r="G30" s="1">
        <f t="shared" si="1"/>
        <v>1.6540802353065707</v>
      </c>
      <c r="H30" s="1">
        <f t="shared" si="2"/>
        <v>8.7080630594165154E-3</v>
      </c>
      <c r="I30" s="1">
        <f t="shared" si="3"/>
        <v>-4.9555002277325233E-2</v>
      </c>
      <c r="J30">
        <f t="shared" si="4"/>
        <v>0.87080630594165154</v>
      </c>
      <c r="K30">
        <f t="shared" si="5"/>
        <v>-4.9555002277325233</v>
      </c>
      <c r="L30">
        <f t="shared" si="6"/>
        <v>1.6447774514999576</v>
      </c>
      <c r="M30">
        <f t="shared" si="7"/>
        <v>1.6212674366423572</v>
      </c>
    </row>
    <row r="31" spans="3:13" x14ac:dyDescent="0.25">
      <c r="C31" s="20">
        <v>42373</v>
      </c>
      <c r="D31" s="21">
        <v>0.71904999999999997</v>
      </c>
      <c r="E31" s="19">
        <v>38.47</v>
      </c>
      <c r="F31" s="1">
        <f t="shared" si="0"/>
        <v>-0.14324090938193237</v>
      </c>
      <c r="G31" s="1">
        <f t="shared" si="1"/>
        <v>1.5851221863068155</v>
      </c>
      <c r="H31" s="1">
        <f t="shared" si="2"/>
        <v>-8.1641372525624312E-3</v>
      </c>
      <c r="I31" s="1">
        <f t="shared" si="3"/>
        <v>-6.8958048999755217E-2</v>
      </c>
      <c r="J31">
        <f t="shared" si="4"/>
        <v>-0.81641372525624312</v>
      </c>
      <c r="K31">
        <f t="shared" si="5"/>
        <v>-6.8958048999755217</v>
      </c>
      <c r="L31">
        <f t="shared" si="6"/>
        <v>0.16380739179514259</v>
      </c>
      <c r="M31">
        <f t="shared" si="7"/>
        <v>0.44490856641710402</v>
      </c>
    </row>
    <row r="32" spans="3:13" x14ac:dyDescent="0.25">
      <c r="C32" s="20">
        <v>42396</v>
      </c>
      <c r="D32" s="21">
        <v>0.70248999999999995</v>
      </c>
      <c r="E32" s="19">
        <v>33.93</v>
      </c>
      <c r="F32" s="1">
        <f t="shared" si="0"/>
        <v>-0.15335985359474014</v>
      </c>
      <c r="G32" s="1">
        <f t="shared" si="1"/>
        <v>1.5305838596451178</v>
      </c>
      <c r="H32" s="1">
        <f t="shared" si="2"/>
        <v>-1.0118944212807762E-2</v>
      </c>
      <c r="I32" s="1">
        <f t="shared" si="3"/>
        <v>-5.4538326661697667E-2</v>
      </c>
      <c r="J32">
        <f t="shared" si="4"/>
        <v>-1.0118944212807763</v>
      </c>
      <c r="K32">
        <f t="shared" si="5"/>
        <v>-5.4538326661697667</v>
      </c>
      <c r="L32">
        <f t="shared" si="6"/>
        <v>0.36025439063318282</v>
      </c>
      <c r="M32">
        <f t="shared" si="7"/>
        <v>0.60055922985690002</v>
      </c>
    </row>
    <row r="33" spans="9:14" x14ac:dyDescent="0.25">
      <c r="I33" s="8" t="s">
        <v>19</v>
      </c>
      <c r="J33" s="8">
        <f>AVERAGE(J8:J32)</f>
        <v>-0.41168246652380647</v>
      </c>
      <c r="K33" s="8">
        <f>AVERAGE(K8:K32)</f>
        <v>-6.2287902326577003</v>
      </c>
      <c r="L33" s="25">
        <f>SUM(L8:L32)</f>
        <v>29.258432312373937</v>
      </c>
      <c r="M33" s="25">
        <f>SUM(M8:M32)</f>
        <v>10684.866190571584</v>
      </c>
      <c r="N33" s="25" t="s">
        <v>12</v>
      </c>
    </row>
  </sheetData>
  <sheetProtection algorithmName="SHA-512" hashValue="Kk2O1q7AK3x8AhQsuGOFOEPK9Gf0W+sxlAO78VPsLuwx0M/v8TsM5n4k9BMHtIjgcdmVUerLtxGK7+EoWp4DGw==" saltValue="9nY5K/WJ//qy3y/9y42txg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R31"/>
  <sheetViews>
    <sheetView zoomScale="70" zoomScaleNormal="70" workbookViewId="0">
      <selection activeCell="L19" sqref="L19"/>
    </sheetView>
  </sheetViews>
  <sheetFormatPr baseColWidth="10" defaultRowHeight="15" x14ac:dyDescent="0.25"/>
  <cols>
    <col min="4" max="4" width="12.7109375" customWidth="1"/>
    <col min="6" max="6" width="8.7109375" customWidth="1"/>
    <col min="7" max="7" width="13.28515625" bestFit="1" customWidth="1"/>
    <col min="8" max="8" width="11.7109375" bestFit="1" customWidth="1"/>
    <col min="16" max="16" width="28.85546875" bestFit="1" customWidth="1"/>
  </cols>
  <sheetData>
    <row r="2" spans="4:18" x14ac:dyDescent="0.25">
      <c r="D2" s="8" t="s">
        <v>22</v>
      </c>
      <c r="E2" s="8"/>
      <c r="F2" s="8"/>
      <c r="G2" s="8"/>
      <c r="H2" s="8"/>
      <c r="I2" s="8"/>
      <c r="J2" s="8"/>
      <c r="K2" s="8"/>
      <c r="L2" s="8"/>
      <c r="M2" s="8"/>
      <c r="N2" s="8"/>
    </row>
    <row r="4" spans="4:18" x14ac:dyDescent="0.25">
      <c r="D4" s="11" t="s">
        <v>13</v>
      </c>
      <c r="E4" s="33" t="s">
        <v>20</v>
      </c>
      <c r="F4" s="24" t="s">
        <v>15</v>
      </c>
      <c r="G4" s="33" t="s">
        <v>21</v>
      </c>
      <c r="H4" s="24" t="s">
        <v>18</v>
      </c>
      <c r="I4" s="33" t="s">
        <v>20</v>
      </c>
      <c r="J4" s="24" t="s">
        <v>15</v>
      </c>
      <c r="K4" s="33" t="s">
        <v>9</v>
      </c>
      <c r="L4" s="24" t="s">
        <v>9</v>
      </c>
      <c r="M4" s="33" t="s">
        <v>11</v>
      </c>
      <c r="N4" s="24" t="s">
        <v>11</v>
      </c>
    </row>
    <row r="5" spans="4:18" x14ac:dyDescent="0.25">
      <c r="D5" s="20">
        <v>41641</v>
      </c>
      <c r="E5">
        <v>1.0665500000000001</v>
      </c>
      <c r="F5" s="19">
        <v>1224</v>
      </c>
      <c r="G5">
        <f>LOG(E5)</f>
        <v>2.7981220043387291E-2</v>
      </c>
      <c r="H5">
        <f>LOG(F5)</f>
        <v>3.0877814178095422</v>
      </c>
    </row>
    <row r="6" spans="4:18" x14ac:dyDescent="0.25">
      <c r="D6" s="20">
        <v>41673</v>
      </c>
      <c r="E6">
        <v>1.1113500000000001</v>
      </c>
      <c r="F6" s="19">
        <v>107.1</v>
      </c>
      <c r="G6">
        <f t="shared" ref="G6:G30" si="0">LOG(E6)</f>
        <v>4.5850853838091628E-2</v>
      </c>
      <c r="H6">
        <f t="shared" ref="H6:H30" si="1">LOG(F6)</f>
        <v>2.0297894708318558</v>
      </c>
      <c r="I6">
        <f>G6-G5</f>
        <v>1.7869633794704336E-2</v>
      </c>
      <c r="J6">
        <f>H6-H5</f>
        <v>-1.0579919469776864</v>
      </c>
      <c r="K6">
        <f>I6*100</f>
        <v>1.7869633794704336</v>
      </c>
      <c r="L6">
        <f>J6*100</f>
        <v>-105.79919469776864</v>
      </c>
      <c r="M6">
        <f>(K6-$K$31)^2</f>
        <v>1.6959727920735419</v>
      </c>
      <c r="N6">
        <f>(L6-$L$31)^2</f>
        <v>9914.2654453457853</v>
      </c>
    </row>
    <row r="7" spans="4:18" x14ac:dyDescent="0.25">
      <c r="D7" s="20">
        <v>41701</v>
      </c>
      <c r="E7">
        <v>1.1092500000000001</v>
      </c>
      <c r="F7" s="19">
        <v>108.8</v>
      </c>
      <c r="G7">
        <f t="shared" si="0"/>
        <v>4.5029437388592525E-2</v>
      </c>
      <c r="H7">
        <f t="shared" si="1"/>
        <v>2.0366288953621612</v>
      </c>
      <c r="I7">
        <f t="shared" ref="I7:I30" si="2">G7-G6</f>
        <v>-8.2141644949910303E-4</v>
      </c>
      <c r="J7">
        <f t="shared" ref="J7:J30" si="3">H7-H6</f>
        <v>6.8394245303053935E-3</v>
      </c>
      <c r="K7">
        <f t="shared" ref="K7:K30" si="4">I7*100</f>
        <v>-8.2141644949910303E-2</v>
      </c>
      <c r="L7">
        <f t="shared" ref="L7:L30" si="5">J7*100</f>
        <v>0.68394245303053935</v>
      </c>
      <c r="M7">
        <f t="shared" ref="M7:M30" si="6">(K7-$K$31)^2</f>
        <v>0.32127337526166516</v>
      </c>
      <c r="N7">
        <f t="shared" ref="N7:N30" si="7">(L7-$L$31)^2</f>
        <v>47.785873183782542</v>
      </c>
    </row>
    <row r="8" spans="4:18" ht="15.75" thickBot="1" x14ac:dyDescent="0.3">
      <c r="D8" s="20">
        <v>41731</v>
      </c>
      <c r="E8">
        <v>1.1034999999999999</v>
      </c>
      <c r="F8" s="19">
        <v>104.8</v>
      </c>
      <c r="G8">
        <f t="shared" si="0"/>
        <v>4.2772337497673819E-2</v>
      </c>
      <c r="H8">
        <f t="shared" si="1"/>
        <v>2.0203612826477078</v>
      </c>
      <c r="I8">
        <f t="shared" si="2"/>
        <v>-2.2570998909187054E-3</v>
      </c>
      <c r="J8">
        <f t="shared" si="3"/>
        <v>-1.6267612714453428E-2</v>
      </c>
      <c r="K8">
        <f t="shared" si="4"/>
        <v>-0.22570998909187054</v>
      </c>
      <c r="L8">
        <f t="shared" si="5"/>
        <v>-1.6267612714453428</v>
      </c>
      <c r="M8">
        <f t="shared" si="6"/>
        <v>0.50463714011682037</v>
      </c>
      <c r="N8">
        <f t="shared" si="7"/>
        <v>21.17867055983729</v>
      </c>
      <c r="Q8" s="3" t="s">
        <v>20</v>
      </c>
      <c r="R8" s="5" t="s">
        <v>15</v>
      </c>
    </row>
    <row r="9" spans="4:18" x14ac:dyDescent="0.25">
      <c r="D9" s="20">
        <v>41760</v>
      </c>
      <c r="E9">
        <v>1.09605</v>
      </c>
      <c r="F9" s="19">
        <v>107.2</v>
      </c>
      <c r="G9">
        <f t="shared" si="0"/>
        <v>3.9830366400898348E-2</v>
      </c>
      <c r="H9">
        <f t="shared" si="1"/>
        <v>2.030194785356751</v>
      </c>
      <c r="I9">
        <f t="shared" si="2"/>
        <v>-2.9419710967754711E-3</v>
      </c>
      <c r="J9">
        <f t="shared" si="3"/>
        <v>9.8335027090432625E-3</v>
      </c>
      <c r="K9">
        <f t="shared" si="4"/>
        <v>-0.29419710967754709</v>
      </c>
      <c r="L9">
        <f t="shared" si="5"/>
        <v>0.98335027090432625</v>
      </c>
      <c r="M9">
        <f t="shared" si="6"/>
        <v>0.60663113616923325</v>
      </c>
      <c r="N9">
        <f t="shared" si="7"/>
        <v>52.014970643119923</v>
      </c>
      <c r="P9" s="26" t="s">
        <v>5</v>
      </c>
      <c r="Q9" s="27">
        <f>SQRT(M31/25)</f>
        <v>1.0109450347279421</v>
      </c>
      <c r="R9" s="27">
        <f>SQRT(N31/25)</f>
        <v>20.673525282903817</v>
      </c>
    </row>
    <row r="10" spans="4:18" ht="15.75" thickBot="1" x14ac:dyDescent="0.3">
      <c r="D10" s="20">
        <v>41792</v>
      </c>
      <c r="E10">
        <v>1.089985</v>
      </c>
      <c r="F10" s="19">
        <v>108.2</v>
      </c>
      <c r="G10">
        <f t="shared" si="0"/>
        <v>3.7420521369932867E-2</v>
      </c>
      <c r="H10">
        <f t="shared" si="1"/>
        <v>2.0342272607705505</v>
      </c>
      <c r="I10">
        <f t="shared" si="2"/>
        <v>-2.4098450309654809E-3</v>
      </c>
      <c r="J10">
        <f t="shared" si="3"/>
        <v>4.0324754137994745E-3</v>
      </c>
      <c r="K10">
        <f t="shared" si="4"/>
        <v>-0.24098450309654809</v>
      </c>
      <c r="L10">
        <f t="shared" si="5"/>
        <v>0.40324754137994745</v>
      </c>
      <c r="M10">
        <f t="shared" si="6"/>
        <v>0.5265718134150974</v>
      </c>
      <c r="N10">
        <f t="shared" si="7"/>
        <v>43.983925036262235</v>
      </c>
      <c r="P10" s="30" t="s">
        <v>6</v>
      </c>
      <c r="Q10" s="31">
        <f>Q9*SQRT(12)</f>
        <v>3.5020163276165572</v>
      </c>
      <c r="R10" s="31">
        <f>R9*SQRT(12)</f>
        <v>71.615192323098313</v>
      </c>
    </row>
    <row r="11" spans="4:18" ht="15.75" thickBot="1" x14ac:dyDescent="0.3">
      <c r="D11" s="20">
        <v>41821</v>
      </c>
      <c r="E11">
        <v>1.06375</v>
      </c>
      <c r="F11" s="19">
        <v>112.1</v>
      </c>
      <c r="G11">
        <f t="shared" si="0"/>
        <v>2.683957309264428E-2</v>
      </c>
      <c r="H11">
        <f t="shared" si="1"/>
        <v>2.0496056125949731</v>
      </c>
      <c r="I11">
        <f t="shared" si="2"/>
        <v>-1.0580948277288588E-2</v>
      </c>
      <c r="J11">
        <f t="shared" si="3"/>
        <v>1.5378351824422598E-2</v>
      </c>
      <c r="K11">
        <f t="shared" si="4"/>
        <v>-1.0580948277288589</v>
      </c>
      <c r="L11">
        <f t="shared" si="5"/>
        <v>1.5378351824422598</v>
      </c>
      <c r="M11">
        <f t="shared" si="6"/>
        <v>2.3801176914894082</v>
      </c>
      <c r="N11">
        <f t="shared" si="7"/>
        <v>60.320470338476625</v>
      </c>
      <c r="P11" s="29"/>
      <c r="Q11" s="29"/>
      <c r="R11" s="29"/>
    </row>
    <row r="12" spans="4:18" x14ac:dyDescent="0.25">
      <c r="D12" s="20">
        <v>41869</v>
      </c>
      <c r="E12">
        <v>1.0887899999999999</v>
      </c>
      <c r="F12" s="19">
        <v>102.6</v>
      </c>
      <c r="G12">
        <f t="shared" si="0"/>
        <v>3.6944123432637838E-2</v>
      </c>
      <c r="H12">
        <f t="shared" si="1"/>
        <v>2.0111473607757975</v>
      </c>
      <c r="I12">
        <f t="shared" si="2"/>
        <v>1.0104550339993558E-2</v>
      </c>
      <c r="J12">
        <f t="shared" si="3"/>
        <v>-3.8458251819175615E-2</v>
      </c>
      <c r="K12">
        <f t="shared" si="4"/>
        <v>1.0104550339993559</v>
      </c>
      <c r="L12">
        <f t="shared" si="5"/>
        <v>-3.8458251819175615</v>
      </c>
      <c r="M12">
        <f t="shared" si="6"/>
        <v>0.27645181806306113</v>
      </c>
      <c r="N12">
        <f t="shared" si="7"/>
        <v>5.6785224330489523</v>
      </c>
      <c r="P12" s="26" t="s">
        <v>7</v>
      </c>
      <c r="Q12" s="27"/>
      <c r="R12" s="28">
        <f>CORREL(K6:K30,L6:L30)</f>
        <v>-0.38110679172457579</v>
      </c>
    </row>
    <row r="13" spans="4:18" ht="15.75" thickBot="1" x14ac:dyDescent="0.3">
      <c r="D13" s="20">
        <v>41884</v>
      </c>
      <c r="E13">
        <v>1.09297</v>
      </c>
      <c r="F13" s="19">
        <v>101</v>
      </c>
      <c r="G13">
        <f t="shared" si="0"/>
        <v>3.86082415350055E-2</v>
      </c>
      <c r="H13">
        <f t="shared" si="1"/>
        <v>2.0043213737826426</v>
      </c>
      <c r="I13">
        <f t="shared" si="2"/>
        <v>1.6641181023676621E-3</v>
      </c>
      <c r="J13">
        <f t="shared" si="3"/>
        <v>-6.8259869931548423E-3</v>
      </c>
      <c r="K13">
        <f t="shared" si="4"/>
        <v>0.16641181023676621</v>
      </c>
      <c r="L13">
        <f t="shared" si="5"/>
        <v>-0.68259869931548423</v>
      </c>
      <c r="M13">
        <f t="shared" si="6"/>
        <v>0.10128711554837978</v>
      </c>
      <c r="N13">
        <f t="shared" si="7"/>
        <v>30.760240524516881</v>
      </c>
      <c r="P13" s="30" t="s">
        <v>8</v>
      </c>
      <c r="Q13" s="31"/>
      <c r="R13" s="32">
        <f>R12^2</f>
        <v>0.14524238669859918</v>
      </c>
    </row>
    <row r="14" spans="4:18" x14ac:dyDescent="0.25">
      <c r="D14" s="20">
        <v>41913</v>
      </c>
      <c r="E14">
        <v>1.1167199999999999</v>
      </c>
      <c r="F14" s="19">
        <v>96.27</v>
      </c>
      <c r="G14">
        <f t="shared" si="0"/>
        <v>4.7944294244873377E-2</v>
      </c>
      <c r="H14">
        <f t="shared" si="1"/>
        <v>1.9834909718151665</v>
      </c>
      <c r="I14">
        <f t="shared" si="2"/>
        <v>9.3360527098678772E-3</v>
      </c>
      <c r="J14">
        <f t="shared" si="3"/>
        <v>-2.0830401967476098E-2</v>
      </c>
      <c r="K14">
        <f t="shared" si="4"/>
        <v>0.93360527098678769</v>
      </c>
      <c r="L14">
        <f t="shared" si="5"/>
        <v>-2.0830401967476098</v>
      </c>
      <c r="M14">
        <f t="shared" si="6"/>
        <v>0.20154451356306119</v>
      </c>
      <c r="N14">
        <f t="shared" si="7"/>
        <v>17.187243360248516</v>
      </c>
    </row>
    <row r="15" spans="4:18" x14ac:dyDescent="0.25">
      <c r="D15" s="20">
        <v>41946</v>
      </c>
      <c r="E15">
        <v>1.13565</v>
      </c>
      <c r="F15" s="19">
        <v>84.78</v>
      </c>
      <c r="G15">
        <f t="shared" si="0"/>
        <v>5.5244505239927418E-2</v>
      </c>
      <c r="H15">
        <f t="shared" si="1"/>
        <v>1.9282934122322022</v>
      </c>
      <c r="I15">
        <f t="shared" si="2"/>
        <v>7.3002109950540406E-3</v>
      </c>
      <c r="J15">
        <f t="shared" si="3"/>
        <v>-5.5197559582964351E-2</v>
      </c>
      <c r="K15">
        <f t="shared" si="4"/>
        <v>0.73002109950540406</v>
      </c>
      <c r="L15">
        <f t="shared" si="5"/>
        <v>-5.5197559582964351</v>
      </c>
      <c r="M15">
        <f t="shared" si="6"/>
        <v>6.0198056147874726E-2</v>
      </c>
      <c r="N15">
        <f t="shared" si="7"/>
        <v>0.50272960221900587</v>
      </c>
    </row>
    <row r="16" spans="4:18" x14ac:dyDescent="0.25">
      <c r="D16" s="20">
        <v>41974</v>
      </c>
      <c r="E16">
        <v>1.1329149999999999</v>
      </c>
      <c r="F16" s="19">
        <v>72.94</v>
      </c>
      <c r="G16">
        <f t="shared" si="0"/>
        <v>5.4197326972177461E-2</v>
      </c>
      <c r="H16">
        <f t="shared" si="1"/>
        <v>1.8629657589777624</v>
      </c>
      <c r="I16">
        <f t="shared" si="2"/>
        <v>-1.0471782677499569E-3</v>
      </c>
      <c r="J16">
        <f t="shared" si="3"/>
        <v>-6.5327653254439788E-2</v>
      </c>
      <c r="K16">
        <f t="shared" si="4"/>
        <v>-0.10471782677499569</v>
      </c>
      <c r="L16">
        <f t="shared" si="5"/>
        <v>-6.5327653254439788</v>
      </c>
      <c r="M16">
        <f t="shared" si="6"/>
        <v>0.34737586248857621</v>
      </c>
      <c r="N16">
        <f t="shared" si="7"/>
        <v>9.2400857034426645E-2</v>
      </c>
    </row>
    <row r="17" spans="4:15" x14ac:dyDescent="0.25">
      <c r="D17" s="20">
        <v>42006</v>
      </c>
      <c r="E17">
        <v>1.1736200000000001</v>
      </c>
      <c r="F17" s="19">
        <v>58.22</v>
      </c>
      <c r="G17">
        <f t="shared" si="0"/>
        <v>6.9527501836954539E-2</v>
      </c>
      <c r="H17">
        <f t="shared" si="1"/>
        <v>1.7650722011027919</v>
      </c>
      <c r="I17">
        <f t="shared" si="2"/>
        <v>1.5330174864777078E-2</v>
      </c>
      <c r="J17">
        <f t="shared" si="3"/>
        <v>-9.7893557874970449E-2</v>
      </c>
      <c r="K17">
        <f t="shared" si="4"/>
        <v>1.5330174864777077</v>
      </c>
      <c r="L17">
        <f t="shared" si="5"/>
        <v>-9.789355787497044</v>
      </c>
      <c r="M17">
        <f t="shared" si="6"/>
        <v>1.0990362728276912</v>
      </c>
      <c r="N17">
        <f t="shared" si="7"/>
        <v>12.677627070308404</v>
      </c>
    </row>
    <row r="18" spans="4:15" x14ac:dyDescent="0.25">
      <c r="D18" s="20">
        <v>42037</v>
      </c>
      <c r="E18">
        <v>1.2575499999999999</v>
      </c>
      <c r="F18" s="19">
        <v>55.74</v>
      </c>
      <c r="G18">
        <f t="shared" si="0"/>
        <v>9.952526155492511E-2</v>
      </c>
      <c r="H18">
        <f t="shared" si="1"/>
        <v>1.7461669643772855</v>
      </c>
      <c r="I18">
        <f t="shared" si="2"/>
        <v>2.9997759717970571E-2</v>
      </c>
      <c r="J18">
        <f t="shared" si="3"/>
        <v>-1.890523672550648E-2</v>
      </c>
      <c r="K18">
        <f t="shared" si="4"/>
        <v>2.9997759717970571</v>
      </c>
      <c r="L18">
        <f t="shared" si="5"/>
        <v>-1.890523672550648</v>
      </c>
      <c r="M18">
        <f t="shared" si="6"/>
        <v>6.3257672149992921</v>
      </c>
      <c r="N18">
        <f t="shared" si="7"/>
        <v>18.820556746543076</v>
      </c>
    </row>
    <row r="19" spans="4:15" x14ac:dyDescent="0.25">
      <c r="D19" s="20">
        <v>42065</v>
      </c>
      <c r="E19">
        <v>1.2535000000000001</v>
      </c>
      <c r="F19" s="19">
        <v>60.19</v>
      </c>
      <c r="G19">
        <f t="shared" si="0"/>
        <v>9.8124338294235336E-2</v>
      </c>
      <c r="H19">
        <f t="shared" si="1"/>
        <v>1.7795243433247898</v>
      </c>
      <c r="I19">
        <f t="shared" si="2"/>
        <v>-1.4009232606897737E-3</v>
      </c>
      <c r="J19">
        <f t="shared" si="3"/>
        <v>3.3357378947504346E-2</v>
      </c>
      <c r="K19">
        <f t="shared" si="4"/>
        <v>-0.14009232606897737</v>
      </c>
      <c r="L19">
        <f t="shared" si="5"/>
        <v>3.3357378947504346</v>
      </c>
      <c r="M19">
        <f t="shared" si="6"/>
        <v>0.39032568730030182</v>
      </c>
      <c r="N19">
        <f t="shared" si="7"/>
        <v>91.480198299981367</v>
      </c>
    </row>
    <row r="20" spans="4:15" x14ac:dyDescent="0.25">
      <c r="D20" s="20">
        <v>42095</v>
      </c>
      <c r="E20">
        <v>1.2625500000000001</v>
      </c>
      <c r="F20" s="19">
        <v>58.19</v>
      </c>
      <c r="G20">
        <f t="shared" si="0"/>
        <v>0.10124858623157978</v>
      </c>
      <c r="H20">
        <f t="shared" si="1"/>
        <v>1.7648483571934108</v>
      </c>
      <c r="I20">
        <f t="shared" si="2"/>
        <v>3.1242479373444487E-3</v>
      </c>
      <c r="J20">
        <f t="shared" si="3"/>
        <v>-1.4675986131378993E-2</v>
      </c>
      <c r="K20">
        <f t="shared" si="4"/>
        <v>0.31242479373444487</v>
      </c>
      <c r="L20">
        <f t="shared" si="5"/>
        <v>-1.4675986131378993</v>
      </c>
      <c r="M20">
        <f t="shared" si="6"/>
        <v>2.9667783383490676E-2</v>
      </c>
      <c r="N20">
        <f t="shared" si="7"/>
        <v>22.668945637785587</v>
      </c>
    </row>
    <row r="21" spans="4:15" x14ac:dyDescent="0.25">
      <c r="D21" s="20">
        <v>42125</v>
      </c>
      <c r="E21">
        <v>1.2166399999999999</v>
      </c>
      <c r="F21" s="19">
        <v>67.790000000000006</v>
      </c>
      <c r="G21">
        <f t="shared" si="0"/>
        <v>8.5162090849330296E-2</v>
      </c>
      <c r="H21">
        <f t="shared" si="1"/>
        <v>1.8311656339094424</v>
      </c>
      <c r="I21">
        <f t="shared" si="2"/>
        <v>-1.6086495382249488E-2</v>
      </c>
      <c r="J21">
        <f t="shared" si="3"/>
        <v>6.6317276716031603E-2</v>
      </c>
      <c r="K21">
        <f t="shared" si="4"/>
        <v>-1.6086495382249488</v>
      </c>
      <c r="L21">
        <f t="shared" si="5"/>
        <v>6.6317276716031603</v>
      </c>
      <c r="M21">
        <f t="shared" si="6"/>
        <v>4.3819790605780105</v>
      </c>
      <c r="N21">
        <f t="shared" si="7"/>
        <v>165.39292076581413</v>
      </c>
    </row>
    <row r="22" spans="4:15" x14ac:dyDescent="0.25">
      <c r="D22" s="20">
        <v>42156</v>
      </c>
      <c r="E22">
        <v>1.2525949999999999</v>
      </c>
      <c r="F22" s="19">
        <v>65.510000000000005</v>
      </c>
      <c r="G22">
        <f t="shared" si="0"/>
        <v>9.7810673789731351E-2</v>
      </c>
      <c r="H22">
        <f t="shared" si="1"/>
        <v>1.8163075994319398</v>
      </c>
      <c r="I22">
        <f t="shared" si="2"/>
        <v>1.2648582940401054E-2</v>
      </c>
      <c r="J22">
        <f t="shared" si="3"/>
        <v>-1.4858034477502668E-2</v>
      </c>
      <c r="K22">
        <f t="shared" si="4"/>
        <v>1.2648582940401054</v>
      </c>
      <c r="L22">
        <f t="shared" si="5"/>
        <v>-1.4858034477502668</v>
      </c>
      <c r="M22">
        <f t="shared" si="6"/>
        <v>0.60869661734677394</v>
      </c>
      <c r="N22">
        <f t="shared" si="7"/>
        <v>22.495923641806552</v>
      </c>
    </row>
    <row r="23" spans="4:15" x14ac:dyDescent="0.25">
      <c r="D23" s="20">
        <v>42186</v>
      </c>
      <c r="E23">
        <v>1.2588699999999999</v>
      </c>
      <c r="F23" s="19">
        <v>62.47</v>
      </c>
      <c r="G23">
        <f t="shared" si="0"/>
        <v>9.9980884041387663E-2</v>
      </c>
      <c r="H23">
        <f t="shared" si="1"/>
        <v>1.7956715059460218</v>
      </c>
      <c r="I23">
        <f t="shared" si="2"/>
        <v>2.1702102516563126E-3</v>
      </c>
      <c r="J23">
        <f t="shared" si="3"/>
        <v>-2.0636093485917995E-2</v>
      </c>
      <c r="K23">
        <f t="shared" si="4"/>
        <v>0.21702102516563126</v>
      </c>
      <c r="L23">
        <f t="shared" si="5"/>
        <v>-2.0636093485917995</v>
      </c>
      <c r="M23">
        <f t="shared" si="6"/>
        <v>7.1634998358559729E-2</v>
      </c>
      <c r="N23">
        <f t="shared" si="7"/>
        <v>17.348731796987998</v>
      </c>
    </row>
    <row r="24" spans="4:15" x14ac:dyDescent="0.25">
      <c r="D24" s="20">
        <v>42219</v>
      </c>
      <c r="E24">
        <v>1.316065</v>
      </c>
      <c r="F24" s="19">
        <v>50.19</v>
      </c>
      <c r="G24">
        <f t="shared" si="0"/>
        <v>0.11927733946349781</v>
      </c>
      <c r="H24">
        <f t="shared" si="1"/>
        <v>1.7006171956820568</v>
      </c>
      <c r="I24">
        <f t="shared" si="2"/>
        <v>1.9296455422110143E-2</v>
      </c>
      <c r="J24">
        <f t="shared" si="3"/>
        <v>-9.5054310263964936E-2</v>
      </c>
      <c r="K24">
        <f t="shared" si="4"/>
        <v>1.9296455422110141</v>
      </c>
      <c r="L24">
        <f t="shared" si="5"/>
        <v>-9.5054310263964936</v>
      </c>
      <c r="M24">
        <f t="shared" si="6"/>
        <v>2.0879595834157714</v>
      </c>
      <c r="N24">
        <f t="shared" si="7"/>
        <v>10.73637489119319</v>
      </c>
    </row>
    <row r="25" spans="4:15" x14ac:dyDescent="0.25">
      <c r="D25" s="20">
        <v>42248</v>
      </c>
      <c r="E25">
        <v>1.3208500000000001</v>
      </c>
      <c r="F25" s="19">
        <v>50.36</v>
      </c>
      <c r="G25">
        <f t="shared" si="0"/>
        <v>0.12085350052812528</v>
      </c>
      <c r="H25">
        <f t="shared" si="1"/>
        <v>1.7020857214358249</v>
      </c>
      <c r="I25">
        <f t="shared" si="2"/>
        <v>1.5761610646274765E-3</v>
      </c>
      <c r="J25">
        <f t="shared" si="3"/>
        <v>1.4685257537681018E-3</v>
      </c>
      <c r="K25">
        <f t="shared" si="4"/>
        <v>0.15761610646274765</v>
      </c>
      <c r="L25">
        <f t="shared" si="5"/>
        <v>0.14685257537681018</v>
      </c>
      <c r="M25">
        <f t="shared" si="6"/>
        <v>0.10696305742131067</v>
      </c>
      <c r="N25">
        <f t="shared" si="7"/>
        <v>40.64882121564218</v>
      </c>
    </row>
    <row r="26" spans="4:15" x14ac:dyDescent="0.25">
      <c r="D26" s="20">
        <v>42278</v>
      </c>
      <c r="E26">
        <v>1.3256699999999999</v>
      </c>
      <c r="F26" s="19">
        <v>48.38</v>
      </c>
      <c r="G26">
        <f t="shared" si="0"/>
        <v>0.12243542828023765</v>
      </c>
      <c r="H26">
        <f t="shared" si="1"/>
        <v>1.6846658640258609</v>
      </c>
      <c r="I26">
        <f t="shared" si="2"/>
        <v>1.5819277521123692E-3</v>
      </c>
      <c r="J26">
        <f t="shared" si="3"/>
        <v>-1.741985740996399E-2</v>
      </c>
      <c r="K26">
        <f t="shared" si="4"/>
        <v>0.15819277521123692</v>
      </c>
      <c r="L26">
        <f t="shared" si="5"/>
        <v>-1.741985740996399</v>
      </c>
      <c r="M26">
        <f t="shared" si="6"/>
        <v>0.10658618855072086</v>
      </c>
      <c r="N26">
        <f t="shared" si="7"/>
        <v>20.131414546392026</v>
      </c>
    </row>
    <row r="27" spans="4:15" x14ac:dyDescent="0.25">
      <c r="D27" s="20">
        <v>42311</v>
      </c>
      <c r="E27">
        <v>1.3066</v>
      </c>
      <c r="F27" s="19">
        <v>50.54</v>
      </c>
      <c r="G27">
        <f t="shared" si="0"/>
        <v>0.11614265385379373</v>
      </c>
      <c r="H27">
        <f t="shared" si="1"/>
        <v>1.7036352375838959</v>
      </c>
      <c r="I27">
        <f t="shared" si="2"/>
        <v>-6.2927744264439228E-3</v>
      </c>
      <c r="J27">
        <f t="shared" si="3"/>
        <v>1.8969373558034963E-2</v>
      </c>
      <c r="K27">
        <f t="shared" si="4"/>
        <v>-0.62927744264439234</v>
      </c>
      <c r="L27">
        <f t="shared" si="5"/>
        <v>1.8969373558034963</v>
      </c>
      <c r="M27">
        <f t="shared" si="6"/>
        <v>1.2408748454956748</v>
      </c>
      <c r="N27">
        <f t="shared" si="7"/>
        <v>66.027448841879405</v>
      </c>
    </row>
    <row r="28" spans="4:15" x14ac:dyDescent="0.25">
      <c r="D28" s="20">
        <v>42339</v>
      </c>
      <c r="E28">
        <v>1.3365499999999999</v>
      </c>
      <c r="F28" s="19">
        <v>45.09</v>
      </c>
      <c r="G28">
        <f t="shared" si="0"/>
        <v>0.12598521024401046</v>
      </c>
      <c r="H28">
        <f t="shared" si="1"/>
        <v>1.6540802353065707</v>
      </c>
      <c r="I28">
        <f t="shared" si="2"/>
        <v>9.8425563902167362E-3</v>
      </c>
      <c r="J28">
        <f t="shared" si="3"/>
        <v>-4.9555002277325233E-2</v>
      </c>
      <c r="K28">
        <f t="shared" si="4"/>
        <v>0.98425563902167368</v>
      </c>
      <c r="L28">
        <f t="shared" si="5"/>
        <v>-4.9555002277325233</v>
      </c>
      <c r="M28">
        <f t="shared" si="6"/>
        <v>0.24958763132540809</v>
      </c>
      <c r="N28">
        <f t="shared" si="7"/>
        <v>1.6212674366423572</v>
      </c>
    </row>
    <row r="29" spans="4:15" x14ac:dyDescent="0.25">
      <c r="D29" s="20">
        <v>42373</v>
      </c>
      <c r="E29">
        <v>1.3943000000000001</v>
      </c>
      <c r="F29" s="19">
        <v>38.47</v>
      </c>
      <c r="G29">
        <f t="shared" si="0"/>
        <v>0.14435622736818346</v>
      </c>
      <c r="H29">
        <f t="shared" si="1"/>
        <v>1.5851221863068155</v>
      </c>
      <c r="I29">
        <f t="shared" si="2"/>
        <v>1.8371017124172995E-2</v>
      </c>
      <c r="J29">
        <f t="shared" si="3"/>
        <v>-6.8958048999755217E-2</v>
      </c>
      <c r="K29">
        <f t="shared" si="4"/>
        <v>1.8371017124172995</v>
      </c>
      <c r="L29">
        <f t="shared" si="5"/>
        <v>-6.8958048999755217</v>
      </c>
      <c r="M29">
        <f t="shared" si="6"/>
        <v>1.8290764653286673</v>
      </c>
      <c r="N29">
        <f t="shared" si="7"/>
        <v>0.44490856641710402</v>
      </c>
    </row>
    <row r="30" spans="4:15" x14ac:dyDescent="0.25">
      <c r="D30" s="20">
        <v>42396</v>
      </c>
      <c r="E30">
        <v>1.40977</v>
      </c>
      <c r="F30" s="19">
        <v>33.93</v>
      </c>
      <c r="G30">
        <f t="shared" si="0"/>
        <v>0.14914826451453203</v>
      </c>
      <c r="H30">
        <f t="shared" si="1"/>
        <v>1.5305838596451178</v>
      </c>
      <c r="I30">
        <f t="shared" si="2"/>
        <v>4.7920371463485711E-3</v>
      </c>
      <c r="J30">
        <f t="shared" si="3"/>
        <v>-5.4538326661697667E-2</v>
      </c>
      <c r="K30">
        <f t="shared" si="4"/>
        <v>0.47920371463485711</v>
      </c>
      <c r="L30">
        <f t="shared" si="5"/>
        <v>-5.4538326661697667</v>
      </c>
      <c r="M30">
        <f t="shared" si="6"/>
        <v>2.9860358607561061E-5</v>
      </c>
      <c r="N30">
        <f t="shared" si="7"/>
        <v>0.60055922985690002</v>
      </c>
    </row>
    <row r="31" spans="4:15" x14ac:dyDescent="0.25">
      <c r="J31" s="8" t="s">
        <v>19</v>
      </c>
      <c r="K31" s="8">
        <f>AVERAGE(K6:K30)</f>
        <v>0.484668177884579</v>
      </c>
      <c r="L31" s="8">
        <f>AVERAGE(L6:L30)</f>
        <v>-6.2287902326577003</v>
      </c>
      <c r="M31" s="25">
        <f>SUM(M6:M30)</f>
        <v>25.550246581027004</v>
      </c>
      <c r="N31" s="25">
        <f>SUM(N6:N30)</f>
        <v>10684.866190571584</v>
      </c>
      <c r="O31" s="25" t="s">
        <v>12</v>
      </c>
    </row>
  </sheetData>
  <sheetProtection algorithmName="SHA-512" hashValue="yP+W/L1KNFO5fzzU51BGmcFeNhyBeNEi5cC4HUQB9zgbVg52Ro2BjYrAiKHsryQmXNxlnK10L+97K6A65S1yrw==" saltValue="r3djxtoRlIeyAyYJohpz3Q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INICIO</vt:lpstr>
      <vt:lpstr>EJEMPLO</vt:lpstr>
      <vt:lpstr>AUDCAD Y BRENT</vt:lpstr>
      <vt:lpstr>USDCAD Y BRENT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cp:lastPrinted>2016-04-02T21:18:24Z</cp:lastPrinted>
  <dcterms:created xsi:type="dcterms:W3CDTF">2016-01-28T15:38:10Z</dcterms:created>
  <dcterms:modified xsi:type="dcterms:W3CDTF">2016-04-02T21:31:10Z</dcterms:modified>
  <cp:contentStatus/>
</cp:coreProperties>
</file>